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Я\Desktop\Коренькова\ЗАКУПКИ\Обслуживание кабин\"/>
    </mc:Choice>
  </mc:AlternateContent>
  <xr:revisionPtr revIDLastSave="0" documentId="8_{A5214CF2-6CFF-4C6F-8279-A0985C88BC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1" l="1"/>
  <c r="M10" i="1"/>
  <c r="M11" i="1"/>
  <c r="L9" i="1"/>
  <c r="L10" i="1"/>
  <c r="L11" i="1"/>
  <c r="K9" i="1"/>
  <c r="K10" i="1"/>
  <c r="K11" i="1"/>
  <c r="J9" i="1"/>
  <c r="J10" i="1"/>
  <c r="J11" i="1"/>
  <c r="G9" i="1"/>
  <c r="G10" i="1"/>
  <c r="G11" i="1"/>
  <c r="K8" i="1"/>
  <c r="J8" i="1"/>
  <c r="M8" i="1" s="1"/>
  <c r="G8" i="1"/>
  <c r="M13" i="1" l="1"/>
  <c r="L8" i="1"/>
</calcChain>
</file>

<file path=xl/sharedStrings.xml><?xml version="1.0" encoding="utf-8"?>
<sst xmlns="http://schemas.openxmlformats.org/spreadsheetml/2006/main" count="32" uniqueCount="30">
  <si>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</si>
  <si>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</si>
  <si>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</si>
  <si>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</si>
  <si>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</si>
  <si>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</si>
  <si>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</si>
  <si>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</si>
  <si>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</si>
  <si>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</si>
  <si>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</si>
  <si>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</si>
  <si>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</si>
  <si>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</si>
  <si>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</si>
  <si>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</si>
  <si>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</si>
  <si>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>Оказание услуг по предоставлению мобильных туалетных кабин на месяц сеженедельной чисткой</t>
  </si>
  <si>
    <t>Оказание услуг по предоставлению мобильных туалетных кабин (для проведения  выездного соревнования)</t>
  </si>
  <si>
    <t>Техническое обслуживание кабин (летний период)</t>
  </si>
  <si>
    <t>усл. ед</t>
  </si>
  <si>
    <t>м3</t>
  </si>
  <si>
    <t>Оказание услуг по вывозу ЖКО</t>
  </si>
  <si>
    <t>ИЦИ №1, Вх.№ 145 от 16.04.26</t>
  </si>
  <si>
    <t>ИЦИ №2, № 143 от 16.04.26</t>
  </si>
  <si>
    <t>ИЦИ №3, № 144 от 16.04.26</t>
  </si>
  <si>
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 сопоставимых рыночных цен (анализа рынка).
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При применении метода сопоставимых рыночных цен (анализа рынка) информация о ценах товаров, работ, услуг должна быть получена с учетом сопоставимых с условиями планируемой закупки коммерческих и (или) финансовых условий поставок товаров, выполнения работ, оказания услуг.
При применении метода сопоставимых рыночных цен (анализа рынка) заказчик может использовать обоснованные им коэффициенты или индексы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
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Закона,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услуг, а также информация, полученная в результате размещения запросов цен товаров, работ, услуг в единой информационной системе.
В целях получения ценовой информации в отношении услуг, отвечающих требованиям к услугам, закупка которых планируется, и условиям их оказания, Заказчиком были проведены следующие процедуры: - направлены запросы о предоставлении ценовой информации не менее пяти исполнителям, обладающим опытом оказания услуг, информация о которых имеется в свободном доступе; - в ответ на направленные запросы ценовой информации об объекте закупки Заказчиком были получены и использованы для расчета НМЦК 3 ценовых предложений, предлагаемых различными исполнителями, на основании которых был произведен расчет
Валюта, используемая для формирования цены контракта и расчетов с поставщиками (исполнителями, подрядчиками), - рубль Российской Федерации.</t>
  </si>
  <si>
    <t xml:space="preserve">Начальная сумма цен единиц услуг </t>
  </si>
  <si>
    <t>Расчет НМЦК произведен в соответствии с Методическими рекомендациями, утвержденными Приказом Минэкономразвития России от 02.10.2013 N 567 по формуле:
Где: v - количество (объем) закупаемого товара (работы, услуги);
n - количество значений, используемых в расчете;
i - номер источника ценовой информации;
  - цена единицы.
В результате анализа полученной информации были определены:
- Максимальная (предельная) цена  – 350 000 рублей 00 копеек (Триста пятьдесят тысяч рублей 00 копеек).
- Начальная сумма цен единиц услуг  - 27 316  рублей 67 копеек (Двадцать семь тысяч триста шестнадцать рублей 67 копеек).
Снижение цены каждой единицы услуги  осуществляется пропорционально снижению начальной суммы цен единиц услуги.</t>
  </si>
  <si>
    <t xml:space="preserve"> НА ОКАЗАНИЕ УСЛУГ ПО ОКАЗАНИЮ УСЛУГ ПО ПРЕДОСТАВЛЕНИЮ И ОБСЛУЖИВАНИЮ ТУАЛЕТНЫХ КАБИН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</si>
</sst>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6" x14ac:knownFonts="1">
    <font>
      <sz val="11"/>
      <color theme="1"/>
      <name val="Calibri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165" fontId="10" fillId="3" borderId="8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164" fontId="12" fillId="4" borderId="8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4" fontId="13" fillId="4" borderId="8" xfId="0" applyNumberFormat="1" applyFont="1" applyFill="1" applyBorder="1" applyAlignment="1">
      <alignment horizontal="center" vertical="center" wrapText="1"/>
    </xf>
    <xf numFmtId="10" fontId="13" fillId="4" borderId="8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15" fillId="0" borderId="0" xfId="0" applyFont="1" applyAlignment="1">
      <alignment wrapText="1"/>
    </xf>
    <xf numFmtId="0" fontId="15" fillId="0" borderId="0" xfId="0" applyFont="1" applyAlignment="1"/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5057775" y="251714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410700" y="2298065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734300" y="2669540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648700" y="269811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229475" y="337439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391650" y="161226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12</xdr:row>
      <xdr:rowOff>19050</xdr:rowOff>
    </xdr:from>
    <xdr:to>
      <xdr:col>11</xdr:col>
      <xdr:colOff>647700</xdr:colOff>
      <xdr:row>12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686800" y="4412615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6"/>
  <sheetViews>
    <sheetView tabSelected="1" topLeftCell="A7" workbookViewId="0">
      <selection activeCell="B8" sqref="B8"/>
    </sheetView>
  </sheetViews>
  <sheetFormatPr defaultColWidth="9" defaultRowHeight="15" x14ac:dyDescent="0.25"/>
  <cols>
    <col min="1" max="1" width="4.28515625" customWidth="1"/>
    <col min="2" max="2" width="31.42578125" customWidth="1"/>
    <col min="3" max="3" width="6.140625" style="1" customWidth="1"/>
    <col min="4" max="4" width="11.5703125" customWidth="1"/>
    <col min="5" max="5" width="10.28515625" customWidth="1"/>
    <col min="6" max="6" width="10.42578125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20.25" customHeight="1" x14ac:dyDescent="0.25">
      <c r="A2" s="42" t="s">
        <v>29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0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256.5" customHeight="1" x14ac:dyDescent="0.25">
      <c r="A4" s="45" t="s">
        <v>26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ht="62.25" customHeight="1" x14ac:dyDescent="0.25">
      <c r="A5" s="34" t="s">
        <v>1</v>
      </c>
      <c r="B5" s="36" t="s">
        <v>2</v>
      </c>
      <c r="C5" s="38" t="s">
        <v>3</v>
      </c>
      <c r="D5" s="46" t="s">
        <v>4</v>
      </c>
      <c r="E5" s="47"/>
      <c r="F5" s="47"/>
      <c r="G5" s="48"/>
      <c r="H5" s="36" t="s">
        <v>5</v>
      </c>
      <c r="I5" s="36" t="s">
        <v>6</v>
      </c>
      <c r="J5" s="49" t="s">
        <v>7</v>
      </c>
      <c r="K5" s="49"/>
      <c r="L5" s="49"/>
      <c r="M5" s="16" t="s">
        <v>8</v>
      </c>
    </row>
    <row r="6" spans="1:13" ht="93" customHeight="1" x14ac:dyDescent="0.25">
      <c r="A6" s="35"/>
      <c r="B6" s="37"/>
      <c r="C6" s="39"/>
      <c r="D6" s="2" t="s">
        <v>23</v>
      </c>
      <c r="E6" s="2" t="s">
        <v>24</v>
      </c>
      <c r="F6" s="2" t="s">
        <v>25</v>
      </c>
      <c r="G6" s="3"/>
      <c r="H6" s="40"/>
      <c r="I6" s="40"/>
      <c r="J6" s="17" t="s">
        <v>9</v>
      </c>
      <c r="K6" s="18" t="s">
        <v>10</v>
      </c>
      <c r="L6" s="18" t="s">
        <v>11</v>
      </c>
      <c r="M6" s="19"/>
    </row>
    <row r="7" spans="1:13" ht="40.5" customHeight="1" x14ac:dyDescent="0.25">
      <c r="A7" s="4" t="s">
        <v>12</v>
      </c>
      <c r="B7" s="5">
        <v>1</v>
      </c>
      <c r="C7" s="5">
        <v>2</v>
      </c>
      <c r="D7" s="5">
        <v>3</v>
      </c>
      <c r="E7" s="5">
        <v>4</v>
      </c>
      <c r="F7" s="5">
        <v>5</v>
      </c>
      <c r="G7" s="5" t="s">
        <v>13</v>
      </c>
      <c r="H7" s="4">
        <v>7</v>
      </c>
      <c r="I7" s="5" t="s">
        <v>14</v>
      </c>
      <c r="J7" s="20" t="s">
        <v>15</v>
      </c>
      <c r="K7" s="20">
        <v>10</v>
      </c>
      <c r="L7" s="20">
        <v>11</v>
      </c>
      <c r="M7" s="5" t="s">
        <v>16</v>
      </c>
    </row>
    <row r="8" spans="1:13" ht="41.25" customHeight="1" x14ac:dyDescent="0.25">
      <c r="A8" s="6">
        <v>1</v>
      </c>
      <c r="B8" s="7" t="s">
        <v>17</v>
      </c>
      <c r="C8" s="8" t="s">
        <v>20</v>
      </c>
      <c r="D8" s="22">
        <v>11000</v>
      </c>
      <c r="E8" s="22">
        <v>11200</v>
      </c>
      <c r="F8" s="22">
        <v>11500</v>
      </c>
      <c r="G8" s="22">
        <f>D8+E8+F8</f>
        <v>33700</v>
      </c>
      <c r="H8" s="10">
        <v>1</v>
      </c>
      <c r="I8" s="21">
        <v>3</v>
      </c>
      <c r="J8" s="9">
        <f>ROUND(AVERAGE(D8:F8),2)</f>
        <v>11233.33</v>
      </c>
      <c r="K8" s="22">
        <f>STDEV(D8:F8)</f>
        <v>251.66114784235833</v>
      </c>
      <c r="L8" s="23">
        <f>K8/J8</f>
        <v>2.2403076188659849E-2</v>
      </c>
      <c r="M8" s="24">
        <f>H8*J8</f>
        <v>11233.33</v>
      </c>
    </row>
    <row r="9" spans="1:13" ht="41.25" customHeight="1" x14ac:dyDescent="0.25">
      <c r="A9" s="6">
        <v>2</v>
      </c>
      <c r="B9" s="7" t="s">
        <v>18</v>
      </c>
      <c r="C9" s="8" t="s">
        <v>20</v>
      </c>
      <c r="D9" s="22">
        <v>10000</v>
      </c>
      <c r="E9" s="22">
        <v>10200</v>
      </c>
      <c r="F9" s="22">
        <v>10300</v>
      </c>
      <c r="G9" s="22">
        <f t="shared" ref="G9:G11" si="0">D9+E9+F9</f>
        <v>30500</v>
      </c>
      <c r="H9" s="10">
        <v>1</v>
      </c>
      <c r="I9" s="21">
        <v>3</v>
      </c>
      <c r="J9" s="9">
        <f t="shared" ref="J9:J11" si="1">ROUND(AVERAGE(D9:F9),2)</f>
        <v>10166.67</v>
      </c>
      <c r="K9" s="22">
        <f t="shared" ref="K9:K11" si="2">STDEV(D9:F9)</f>
        <v>152.75252316519467</v>
      </c>
      <c r="L9" s="23">
        <f t="shared" ref="L9:L11" si="3">K9/J9</f>
        <v>1.5024833417942618E-2</v>
      </c>
      <c r="M9" s="24">
        <f t="shared" ref="M9:M11" si="4">H9*J9</f>
        <v>10166.67</v>
      </c>
    </row>
    <row r="10" spans="1:13" ht="31.5" customHeight="1" x14ac:dyDescent="0.25">
      <c r="A10" s="6">
        <v>3</v>
      </c>
      <c r="B10" s="7" t="s">
        <v>19</v>
      </c>
      <c r="C10" s="8" t="s">
        <v>20</v>
      </c>
      <c r="D10" s="22">
        <v>3700</v>
      </c>
      <c r="E10" s="22">
        <v>3700</v>
      </c>
      <c r="F10" s="22">
        <v>3850</v>
      </c>
      <c r="G10" s="22">
        <f t="shared" si="0"/>
        <v>11250</v>
      </c>
      <c r="H10" s="10">
        <v>1</v>
      </c>
      <c r="I10" s="21">
        <v>3</v>
      </c>
      <c r="J10" s="9">
        <f t="shared" si="1"/>
        <v>3750</v>
      </c>
      <c r="K10" s="22">
        <f t="shared" si="2"/>
        <v>86.602540378443862</v>
      </c>
      <c r="L10" s="23">
        <f t="shared" si="3"/>
        <v>2.3094010767585028E-2</v>
      </c>
      <c r="M10" s="24">
        <f t="shared" si="4"/>
        <v>3750</v>
      </c>
    </row>
    <row r="11" spans="1:13" ht="27.75" customHeight="1" x14ac:dyDescent="0.25">
      <c r="A11" s="6">
        <v>4</v>
      </c>
      <c r="B11" s="7" t="s">
        <v>22</v>
      </c>
      <c r="C11" s="8" t="s">
        <v>21</v>
      </c>
      <c r="D11" s="22">
        <v>2000</v>
      </c>
      <c r="E11" s="22">
        <v>2200</v>
      </c>
      <c r="F11" s="22">
        <v>2300</v>
      </c>
      <c r="G11" s="22">
        <f t="shared" si="0"/>
        <v>6500</v>
      </c>
      <c r="H11" s="10">
        <v>1</v>
      </c>
      <c r="I11" s="21">
        <v>3</v>
      </c>
      <c r="J11" s="9">
        <f t="shared" si="1"/>
        <v>2166.67</v>
      </c>
      <c r="K11" s="22">
        <f t="shared" si="2"/>
        <v>152.75252316519467</v>
      </c>
      <c r="L11" s="23">
        <f t="shared" si="3"/>
        <v>7.0501056074618956E-2</v>
      </c>
      <c r="M11" s="24">
        <f t="shared" si="4"/>
        <v>2166.67</v>
      </c>
    </row>
    <row r="12" spans="1:13" ht="9" customHeight="1" x14ac:dyDescent="0.25">
      <c r="A12" s="11"/>
      <c r="B12" s="11"/>
      <c r="C12" s="11"/>
      <c r="D12" s="11"/>
      <c r="E12" s="11"/>
      <c r="F12" s="11"/>
      <c r="G12" s="12"/>
      <c r="H12" s="13"/>
      <c r="I12" s="11"/>
      <c r="J12" s="25"/>
      <c r="K12" s="25"/>
      <c r="L12" s="26"/>
      <c r="M12" s="25"/>
    </row>
    <row r="13" spans="1:13" ht="35.25" customHeight="1" x14ac:dyDescent="0.25">
      <c r="A13" s="32" t="s">
        <v>27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27"/>
      <c r="M13" s="28">
        <f>SUM(M8:M12)</f>
        <v>27316.67</v>
      </c>
    </row>
    <row r="14" spans="1:13" ht="0.75" customHeight="1" x14ac:dyDescent="0.25">
      <c r="A14" s="14"/>
      <c r="B14" s="14"/>
      <c r="C14" s="15"/>
      <c r="D14" s="14"/>
      <c r="E14" s="14"/>
      <c r="F14" s="14"/>
      <c r="G14" s="14"/>
      <c r="H14" s="14"/>
      <c r="I14" s="14"/>
      <c r="J14" s="29"/>
      <c r="K14" s="14"/>
      <c r="L14" s="14"/>
      <c r="M14" s="29"/>
    </row>
    <row r="15" spans="1:13" ht="142.5" customHeight="1" x14ac:dyDescent="0.25">
      <c r="A15" s="30" t="s">
        <v>28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3" ht="18" customHeight="1" x14ac:dyDescent="0.25"/>
    <row r="17" ht="18" customHeight="1" x14ac:dyDescent="0.25"/>
    <row r="22" ht="30" customHeight="1" x14ac:dyDescent="0.25"/>
    <row r="23" ht="25.5" customHeight="1" x14ac:dyDescent="0.25"/>
    <row r="26" ht="28.5" customHeight="1" x14ac:dyDescent="0.25"/>
  </sheetData>
  <mergeCells count="13">
    <mergeCell ref="A1:M1"/>
    <mergeCell ref="A2:M2"/>
    <mergeCell ref="A3:M3"/>
    <mergeCell ref="A4:M4"/>
    <mergeCell ref="D5:G5"/>
    <mergeCell ref="J5:L5"/>
    <mergeCell ref="A15:M15"/>
    <mergeCell ref="A13:K13"/>
    <mergeCell ref="A5:A6"/>
    <mergeCell ref="B5:B6"/>
    <mergeCell ref="C5:C6"/>
    <mergeCell ref="H5:H6"/>
    <mergeCell ref="I5:I6"/>
  </mergeCells>
  <pageMargins left="0.39370078740157499" right="0.39370078740157499" top="0.59055118110236204" bottom="0.59055118110236204" header="0" footer="0"/>
  <pageSetup paperSize="9" orientation="landscape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клюшник</cp:lastModifiedBy>
  <dcterms:created xsi:type="dcterms:W3CDTF">2020-09-24T07:40:00Z</dcterms:created>
  <dcterms:modified xsi:type="dcterms:W3CDTF">2026-05-07T06:29:18Z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D519418FD8984340A2266426BE23DA20_13</vt:lpwstr>
  </property>
  <property fmtid="{D5CDD505-2E9C-101B-9397-08002B2CF9AE}" pid="3" name="KSOProductBuildVer">
    <vt:lpwstr>1049-12.2.0.23196</vt:lpwstr>
  </property>
</Properties>
</file>