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апрель\стройматер\"/>
    </mc:Choice>
  </mc:AlternateContent>
  <bookViews>
    <workbookView xWindow="0" yWindow="0" windowWidth="19200" windowHeight="7845"/>
  </bookViews>
  <sheets>
    <sheet name="закупка" sheetId="1" r:id="rId1"/>
    <sheet name="Лист1" sheetId="2" r:id="rId2"/>
  </sheets>
  <definedNames>
    <definedName name="_xlnm.Print_Area" localSheetId="0">закупка!$A$1:$P$26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7" i="1"/>
  <c r="P8" i="1" l="1"/>
  <c r="P9" i="1"/>
  <c r="P10" i="1"/>
  <c r="P11" i="1"/>
  <c r="P13" i="1"/>
  <c r="P14" i="1"/>
  <c r="P15" i="1"/>
  <c r="P17" i="1"/>
  <c r="P18" i="1"/>
  <c r="P19" i="1"/>
  <c r="P20" i="1"/>
  <c r="P21" i="1"/>
  <c r="P22" i="1"/>
  <c r="P23" i="1"/>
  <c r="I8" i="1"/>
  <c r="J8" i="1"/>
  <c r="K8" i="1"/>
  <c r="L8" i="1"/>
  <c r="I9" i="1"/>
  <c r="J9" i="1"/>
  <c r="K9" i="1"/>
  <c r="L9" i="1"/>
  <c r="M9" i="1" s="1"/>
  <c r="I10" i="1"/>
  <c r="J10" i="1"/>
  <c r="K10" i="1"/>
  <c r="L10" i="1"/>
  <c r="I11" i="1"/>
  <c r="J11" i="1"/>
  <c r="K11" i="1"/>
  <c r="L11" i="1"/>
  <c r="I12" i="1"/>
  <c r="J12" i="1"/>
  <c r="K12" i="1"/>
  <c r="L12" i="1"/>
  <c r="P12" i="1"/>
  <c r="I13" i="1"/>
  <c r="J13" i="1"/>
  <c r="K13" i="1"/>
  <c r="L13" i="1"/>
  <c r="I14" i="1"/>
  <c r="J14" i="1"/>
  <c r="K14" i="1"/>
  <c r="L14" i="1"/>
  <c r="I15" i="1"/>
  <c r="J15" i="1"/>
  <c r="K15" i="1"/>
  <c r="L15" i="1"/>
  <c r="I16" i="1"/>
  <c r="J16" i="1"/>
  <c r="K16" i="1"/>
  <c r="L16" i="1"/>
  <c r="P16" i="1"/>
  <c r="I17" i="1"/>
  <c r="J17" i="1"/>
  <c r="K17" i="1"/>
  <c r="L17" i="1"/>
  <c r="I18" i="1"/>
  <c r="J18" i="1"/>
  <c r="K18" i="1"/>
  <c r="L18" i="1"/>
  <c r="I19" i="1"/>
  <c r="J19" i="1"/>
  <c r="K19" i="1"/>
  <c r="L19" i="1"/>
  <c r="I20" i="1"/>
  <c r="J20" i="1"/>
  <c r="K20" i="1"/>
  <c r="L20" i="1"/>
  <c r="I21" i="1"/>
  <c r="J21" i="1"/>
  <c r="K21" i="1"/>
  <c r="L21" i="1"/>
  <c r="M21" i="1" s="1"/>
  <c r="I22" i="1"/>
  <c r="J22" i="1"/>
  <c r="K22" i="1"/>
  <c r="L22" i="1"/>
  <c r="I23" i="1"/>
  <c r="J23" i="1"/>
  <c r="K23" i="1"/>
  <c r="L23" i="1"/>
  <c r="M20" i="1" l="1"/>
  <c r="M17" i="1"/>
  <c r="M14" i="1"/>
  <c r="M12" i="1"/>
  <c r="M16" i="1"/>
  <c r="M22" i="1"/>
  <c r="M15" i="1"/>
  <c r="M10" i="1"/>
  <c r="M18" i="1"/>
  <c r="M13" i="1"/>
  <c r="M11" i="1"/>
  <c r="M8" i="1"/>
  <c r="M23" i="1"/>
  <c r="M19" i="1"/>
  <c r="P7" i="1" l="1"/>
  <c r="P24" i="1" l="1"/>
  <c r="L7" i="1"/>
  <c r="K7" i="1"/>
  <c r="J7" i="1"/>
  <c r="I7" i="1"/>
  <c r="M7" i="1" l="1"/>
</calcChain>
</file>

<file path=xl/sharedStrings.xml><?xml version="1.0" encoding="utf-8"?>
<sst xmlns="http://schemas.openxmlformats.org/spreadsheetml/2006/main" count="129" uniqueCount="84">
  <si>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</si>
  <si>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</si>
  <si>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</si>
  <si>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</si>
  <si>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</si>
  <si>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</si>
  <si>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</si>
  <si>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</si>
  <si>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</si>
  <si>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</si>
  <si>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</si>
  <si>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</si>
  <si>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</si>
  <si>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</si>
  <si>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</si>
  <si>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</si>
  <si>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</si>
  <si>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>Начальная (максимальная) цена контракта (Н(М)ЦК)</t>
  </si>
  <si>
    <t>13.20.31.140, 13.20.20.125, 13.20.20.190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</si>
  <si>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</si>
  <si>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>2</t>
  </si>
  <si>
    <t>3</t>
  </si>
  <si>
    <t>4</t>
  </si>
  <si>
    <t>5</t>
  </si>
  <si>
    <t>шт</t>
  </si>
  <si>
    <t xml:space="preserve">Национальный режим при осуществлении закупок товаров по Постановления Правительства РФ № 1875 от 23.12. 2024 </t>
  </si>
  <si>
    <t>6</t>
  </si>
  <si>
    <t>7</t>
  </si>
  <si>
    <t>8</t>
  </si>
  <si>
    <t>п. 11 Приложение №1</t>
  </si>
  <si>
    <t xml:space="preserve">Обоснование начальной (максимальной) цены контракта (Н(М)ЦК) на поставку электротехнических и строительных материалов 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</si>
  <si>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</si>
  <si>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</si>
  <si>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</si>
  <si>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</si>
  <si>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</si>
  <si>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</si>
  <si>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</si>
  <si>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</si>
  <si>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</si>
  <si>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Часть закупаемого товара по кодам ОКПД2    включена в Приложение № 1 ПП РФ от 23.12.2024 № 1875 (поз. №11)  , однако запрет на поставку товара иностранного происхождения не применяется на основании п.п. и)  п. 5 Постановления Правительства РФ от 23.12.2024 № 1875.  Часть закупаемого товара по кодам ОКПД2  включена  в Приложение №2 ПП РФ от 23.12.2024 N 1875 (установлено ограничение на поставку товара иностранного происхождения).  Часть закупаемого товара по кодам ОКПД2  не включены в Приложение №1 и Приложение №2</t>
  </si>
  <si>
    <t>Особенности определения начальной (максимальной) цены контракта не применяются на основании пп. г) п. 7 ПП РФ  от 23.12.24 № 1875 в связи с тем, что запрет на поставку товара иностранного происхождения не применялся Заказчиком на основании п.п. и)  п. 5 .  Для товаров, которые включены в Приложение №2, в связи с тем,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</t>
  </si>
  <si>
    <t>ОКПД2 27.40.15.150/ КТРУ нет / ККН нет</t>
  </si>
  <si>
    <t>п. 328 Приложение №2</t>
  </si>
  <si>
    <t>п. 333 Приложение №2</t>
  </si>
  <si>
    <t>ОКПД2 27.40.33.130/ КТРУ нет / ККН нет</t>
  </si>
  <si>
    <t>кг</t>
  </si>
  <si>
    <t>не включен в                              Приложение №1 и Приложение №2</t>
  </si>
  <si>
    <t>Заказчиком были направлены 6 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</si>
  <si>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ИЦИ № 1
Вх. 448  от 27.04.2026
 </t>
  </si>
  <si>
    <t>ИЦИ № 2
Вх. 449  от 27.04.2026</t>
  </si>
  <si>
    <t>ИЦИ № 3
Вх. 450  от 27.04.2026</t>
  </si>
  <si>
    <t xml:space="preserve">Светодиодный прожектор  </t>
  </si>
  <si>
    <t>м</t>
  </si>
  <si>
    <t>л</t>
  </si>
  <si>
    <t xml:space="preserve">Лампа светодиодная 9-11 Вт Е27 </t>
  </si>
  <si>
    <t xml:space="preserve">Лампа светодиодная 8-11Вт Е27 </t>
  </si>
  <si>
    <t xml:space="preserve">Лампа светодиодная </t>
  </si>
  <si>
    <t xml:space="preserve">Светодиодная лампочка </t>
  </si>
  <si>
    <t xml:space="preserve">Светильник светодиодный </t>
  </si>
  <si>
    <t>ОКПД2 27.40.25.123/ КТРУ нет / ККН нет</t>
  </si>
  <si>
    <t>п. 331 Приложение №2</t>
  </si>
  <si>
    <t xml:space="preserve">Светодиодный гибкий неон 220 В </t>
  </si>
  <si>
    <t xml:space="preserve">Шнур питания </t>
  </si>
  <si>
    <t>ОКПД2 27.32.13.157/ КТРУ нет / ККН нет</t>
  </si>
  <si>
    <t>п. 113 Приложение №2</t>
  </si>
  <si>
    <t>ОКПД2 25.94.12.190/ КТРУ нет / ККН нет</t>
  </si>
  <si>
    <t>Хомут ремонтный краб 3 дюйма</t>
  </si>
  <si>
    <t xml:space="preserve">Хомут ремонтный краб
2-1/2 дюйма
</t>
  </si>
  <si>
    <t xml:space="preserve">Светодиодная высокомощная лампа </t>
  </si>
  <si>
    <t>Штукатурка</t>
  </si>
  <si>
    <t>ОКПД2 23.52.20.110/ КТРУ нет / ККН нет</t>
  </si>
  <si>
    <t xml:space="preserve">Шпаклевка
Влагостойкая
</t>
  </si>
  <si>
    <r>
      <t xml:space="preserve">ОКПД2 </t>
    </r>
    <r>
      <rPr>
        <sz val="12"/>
        <color rgb="FFFF0000"/>
        <rFont val="Calibri"/>
        <family val="2"/>
        <charset val="204"/>
        <scheme val="minor"/>
      </rPr>
      <t>20.30.22.120</t>
    </r>
    <r>
      <rPr>
        <sz val="12"/>
        <color theme="1"/>
        <rFont val="Calibri"/>
        <family val="2"/>
        <charset val="204"/>
        <scheme val="minor"/>
      </rPr>
      <t>/ КТРУ нет / ККН нет</t>
    </r>
  </si>
  <si>
    <t xml:space="preserve">Грунтовка </t>
  </si>
  <si>
    <r>
      <t xml:space="preserve">ОКПД2 </t>
    </r>
    <r>
      <rPr>
        <sz val="12"/>
        <color rgb="FFFF0000"/>
        <rFont val="Calibri"/>
        <family val="2"/>
        <charset val="204"/>
        <scheme val="minor"/>
      </rPr>
      <t>20.30.11.130</t>
    </r>
    <r>
      <rPr>
        <sz val="12"/>
        <color theme="1"/>
        <rFont val="Calibri"/>
        <family val="2"/>
        <charset val="204"/>
        <scheme val="minor"/>
      </rPr>
      <t>/ КТРУ нет / ККН нет</t>
    </r>
  </si>
  <si>
    <t>Краска водоэмульсионная (моющая)</t>
  </si>
  <si>
    <r>
      <t xml:space="preserve">ОКПД2 </t>
    </r>
    <r>
      <rPr>
        <sz val="12"/>
        <color rgb="FFFF0000"/>
        <rFont val="Calibri"/>
        <family val="2"/>
        <charset val="204"/>
        <scheme val="minor"/>
      </rPr>
      <t>20.30.11.120</t>
    </r>
    <r>
      <rPr>
        <sz val="12"/>
        <color theme="1"/>
        <rFont val="Calibri"/>
        <family val="2"/>
        <charset val="204"/>
        <scheme val="minor"/>
      </rPr>
      <t>/ КТРУ нет / ККН нет</t>
    </r>
  </si>
  <si>
    <t>Леска для триммера 2 мм 15 м</t>
  </si>
  <si>
    <t>ОКПД2 20.60.12.110/ КТРУ нет / ККН нет</t>
  </si>
  <si>
    <t>п. 61 Приложение №2</t>
  </si>
  <si>
    <t>Излив смесителя 16см изогнутый с аэратором</t>
  </si>
  <si>
    <t>ОКПД2 28.14.12.110/ КТРУ нет / ККН нет</t>
  </si>
  <si>
    <t xml:space="preserve"> Ф.И.О. исполнителя:  Жукова Н.В.                                                                                                         Дата составления расчета: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</si>
</sst>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66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2"/>
    <xf numFmtId="0" fontId="8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164" fontId="11" fillId="0" borderId="2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center" wrapText="1"/>
    </xf>
    <xf numFmtId="0" fontId="10" fillId="0" borderId="14" xfId="2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 wrapText="1"/>
    </xf>
    <xf numFmtId="2" fontId="11" fillId="0" borderId="2" xfId="0" applyNumberFormat="1" applyFont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164" fontId="11" fillId="3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2" fontId="10" fillId="0" borderId="17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wrapText="1"/>
    </xf>
    <xf numFmtId="4" fontId="11" fillId="0" borderId="2" xfId="0" applyNumberFormat="1" applyFont="1" applyBorder="1" applyAlignment="1">
      <alignment horizontal="center" vertical="center" wrapText="1"/>
    </xf>
    <xf numFmtId="2" fontId="8" fillId="0" borderId="17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0" borderId="8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11" fillId="0" borderId="0" xfId="0" applyFont="1" applyAlignment="1">
      <alignment vertical="top" wrapText="1"/>
    </xf>
    <xf numFmtId="4" fontId="3" fillId="0" borderId="2" xfId="0" applyNumberFormat="1" applyFont="1" applyBorder="1" applyAlignment="1">
      <alignment horizontal="right" vertical="top" wrapText="1"/>
    </xf>
    <xf numFmtId="4" fontId="3" fillId="0" borderId="7" xfId="0" applyNumberFormat="1" applyFont="1" applyBorder="1" applyAlignment="1">
      <alignment horizontal="right" vertical="top" wrapText="1"/>
    </xf>
    <xf numFmtId="0" fontId="11" fillId="2" borderId="13" xfId="0" applyFont="1" applyFill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vertical="top" wrapText="1"/>
    </xf>
    <xf numFmtId="4" fontId="11" fillId="0" borderId="7" xfId="0" applyNumberFormat="1" applyFont="1" applyBorder="1" applyAlignment="1">
      <alignment horizontal="center" vertical="top" wrapText="1"/>
    </xf>
    <xf numFmtId="0" fontId="8" fillId="5" borderId="14" xfId="0" applyFont="1" applyFill="1" applyBorder="1" applyAlignment="1">
      <alignment vertical="center" wrapText="1"/>
    </xf>
  </cellXfs>
  <cellStyles count="3">
    <cellStyle name="Гиперссылка" xfId="2" builtinId="8"/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23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23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23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23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23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23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23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ervices44.roseltorg.ru/app/okpd2/13.20.31.140" TargetMode="External"/><Relationship Id="rId3" Type="http://schemas.openxmlformats.org/officeDocument/2006/relationships/hyperlink" Target="https://services44.roseltorg.ru/app/okpd2/13.20.31.140" TargetMode="External"/><Relationship Id="rId7" Type="http://schemas.openxmlformats.org/officeDocument/2006/relationships/hyperlink" Target="https://services44.roseltorg.ru/app/okpd2/13.20.31.140" TargetMode="External"/><Relationship Id="rId2" Type="http://schemas.openxmlformats.org/officeDocument/2006/relationships/hyperlink" Target="https://services44.roseltorg.ru/app/okpd2/13.20.31.140" TargetMode="External"/><Relationship Id="rId1" Type="http://schemas.openxmlformats.org/officeDocument/2006/relationships/hyperlink" Target="https://services44.roseltorg.ru/app/okpd2/13.20.31.140" TargetMode="External"/><Relationship Id="rId6" Type="http://schemas.openxmlformats.org/officeDocument/2006/relationships/hyperlink" Target="https://services44.roseltorg.ru/app/okpd2/13.20.31.140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services44.roseltorg.ru/app/okpd2/13.20.31.140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services44.roseltorg.ru/app/okpd2/13.20.31.140" TargetMode="External"/><Relationship Id="rId9" Type="http://schemas.openxmlformats.org/officeDocument/2006/relationships/hyperlink" Target="https://services44.roseltorg.ru/app/okpd2/13.20.31.14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rvices44.roseltorg.ru/app/okpd2/13.20.31.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W1048524"/>
  <sheetViews>
    <sheetView tabSelected="1" topLeftCell="A22" zoomScale="90" zoomScaleNormal="90" zoomScaleSheetLayoutView="100" workbookViewId="0">
      <selection activeCell="K29" sqref="K29"/>
    </sheetView>
  </sheetViews>
  <sheetFormatPr defaultColWidth="9.140625" defaultRowHeight="15" x14ac:dyDescent="0.25"/>
  <cols>
    <col min="1" max="1" width="3.85546875" style="4" customWidth="1"/>
    <col min="2" max="2" width="13.85546875" style="4" customWidth="1"/>
    <col min="3" max="3" width="17" style="2" customWidth="1"/>
    <col min="4" max="4" width="6.7109375" style="2" customWidth="1"/>
    <col min="5" max="5" width="7.140625" style="2" customWidth="1"/>
    <col min="6" max="6" width="11.140625" style="2" customWidth="1"/>
    <col min="7" max="7" width="9.28515625" style="2" customWidth="1"/>
    <col min="8" max="8" width="10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9.140625" style="2" customWidth="1"/>
    <col min="13" max="13" width="10.42578125" style="2" customWidth="1"/>
    <col min="14" max="14" width="9.28515625" style="2" customWidth="1"/>
    <col min="15" max="15" width="10" style="2" customWidth="1"/>
    <col min="16" max="16" width="13.140625" style="2" customWidth="1"/>
    <col min="17" max="17" width="26.28515625" customWidth="1"/>
    <col min="18" max="23" width="8.85546875" customWidth="1"/>
    <col min="24" max="16384" width="9.140625" style="2"/>
  </cols>
  <sheetData>
    <row r="1" spans="1:23" ht="35.25" customHeight="1" x14ac:dyDescent="0.25">
      <c r="A1" s="38" t="s">
        <v>30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23" ht="111" customHeight="1" x14ac:dyDescent="0.25">
      <c r="A2" s="49" t="s">
        <v>16</v>
      </c>
      <c r="B2" s="49"/>
      <c r="C2" s="50" t="s">
        <v>40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32"/>
    </row>
    <row r="3" spans="1:23" ht="118.5" customHeight="1" x14ac:dyDescent="0.25">
      <c r="A3" s="51" t="s">
        <v>12</v>
      </c>
      <c r="B3" s="52"/>
      <c r="C3" s="55" t="s">
        <v>41</v>
      </c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7"/>
      <c r="Q3" s="32"/>
    </row>
    <row r="4" spans="1:23" ht="71.25" customHeight="1" x14ac:dyDescent="0.25">
      <c r="A4" s="53"/>
      <c r="B4" s="54"/>
      <c r="C4" s="47" t="s">
        <v>48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8"/>
      <c r="Q4" s="32"/>
    </row>
    <row r="5" spans="1:23" s="3" customFormat="1" ht="88.5" customHeight="1" x14ac:dyDescent="0.25">
      <c r="A5" s="39" t="s">
        <v>0</v>
      </c>
      <c r="B5" s="39" t="s">
        <v>14</v>
      </c>
      <c r="C5" s="40" t="s">
        <v>1</v>
      </c>
      <c r="D5" s="41" t="s">
        <v>4</v>
      </c>
      <c r="E5" s="40" t="s">
        <v>5</v>
      </c>
      <c r="F5" s="45" t="s">
        <v>2</v>
      </c>
      <c r="G5" s="46"/>
      <c r="H5" s="46"/>
      <c r="I5" s="40"/>
      <c r="J5" s="40" t="s">
        <v>9</v>
      </c>
      <c r="K5" s="42" t="s">
        <v>3</v>
      </c>
      <c r="L5" s="42"/>
      <c r="M5" s="42"/>
      <c r="N5" s="63" t="s">
        <v>15</v>
      </c>
      <c r="O5" s="43" t="s">
        <v>10</v>
      </c>
      <c r="P5" s="44" t="s">
        <v>11</v>
      </c>
      <c r="Q5" s="36" t="s">
        <v>25</v>
      </c>
      <c r="R5"/>
      <c r="S5"/>
      <c r="T5"/>
      <c r="U5"/>
      <c r="V5"/>
      <c r="W5"/>
    </row>
    <row r="6" spans="1:23" s="3" customFormat="1" ht="154.5" customHeight="1" thickBot="1" x14ac:dyDescent="0.3">
      <c r="A6" s="39"/>
      <c r="B6" s="39"/>
      <c r="C6" s="41"/>
      <c r="D6" s="62"/>
      <c r="E6" s="40"/>
      <c r="F6" s="12" t="s">
        <v>49</v>
      </c>
      <c r="G6" s="13" t="s">
        <v>50</v>
      </c>
      <c r="H6" s="13" t="s">
        <v>51</v>
      </c>
      <c r="I6" s="40"/>
      <c r="J6" s="40"/>
      <c r="K6" s="14" t="s">
        <v>6</v>
      </c>
      <c r="L6" s="15" t="s">
        <v>7</v>
      </c>
      <c r="M6" s="16" t="s">
        <v>19</v>
      </c>
      <c r="N6" s="64"/>
      <c r="O6" s="43"/>
      <c r="P6" s="44"/>
      <c r="Q6" s="37"/>
      <c r="R6"/>
      <c r="S6"/>
      <c r="T6"/>
      <c r="U6"/>
      <c r="V6"/>
      <c r="W6"/>
    </row>
    <row r="7" spans="1:23" s="1" customFormat="1" ht="65.25" customHeight="1" thickBot="1" x14ac:dyDescent="0.3">
      <c r="A7" s="17" t="s">
        <v>8</v>
      </c>
      <c r="B7" s="18" t="s">
        <v>45</v>
      </c>
      <c r="C7" s="19" t="s">
        <v>52</v>
      </c>
      <c r="D7" s="20" t="s">
        <v>24</v>
      </c>
      <c r="E7" s="21">
        <v>6</v>
      </c>
      <c r="F7" s="35">
        <v>280.5</v>
      </c>
      <c r="G7" s="22">
        <v>284.5</v>
      </c>
      <c r="H7" s="30">
        <v>271</v>
      </c>
      <c r="I7" s="23">
        <f t="shared" ref="I7" si="0">SUM(F7:H7)</f>
        <v>836</v>
      </c>
      <c r="J7" s="24">
        <f t="shared" ref="J7" si="1">COUNT(F7:H7)</f>
        <v>3</v>
      </c>
      <c r="K7" s="25">
        <f t="shared" ref="K7" si="2">IF(ISERR(AVERAGE(F7:H7)),"",AVERAGE(F7:H7))</f>
        <v>278.66666666666669</v>
      </c>
      <c r="L7" s="25">
        <f t="shared" ref="L7" si="3">IF(ISERR(STDEV(F7:H7)),"",STDEV(F7:H7))</f>
        <v>6.9342146875715738</v>
      </c>
      <c r="M7" s="26">
        <f>L7/K7*100%</f>
        <v>2.4883545529563064E-2</v>
      </c>
      <c r="N7" s="27" t="s">
        <v>13</v>
      </c>
      <c r="O7" s="28">
        <f>SUM(H7)</f>
        <v>271</v>
      </c>
      <c r="P7" s="23">
        <f t="shared" ref="P7" si="4">O7*E7</f>
        <v>1626</v>
      </c>
      <c r="Q7" s="32" t="s">
        <v>44</v>
      </c>
      <c r="R7"/>
      <c r="S7"/>
      <c r="T7"/>
      <c r="U7"/>
      <c r="V7"/>
      <c r="W7"/>
    </row>
    <row r="8" spans="1:23" s="1" customFormat="1" ht="65.25" customHeight="1" thickBot="1" x14ac:dyDescent="0.3">
      <c r="A8" s="17" t="s">
        <v>20</v>
      </c>
      <c r="B8" s="18" t="s">
        <v>42</v>
      </c>
      <c r="C8" s="19" t="s">
        <v>55</v>
      </c>
      <c r="D8" s="20" t="s">
        <v>24</v>
      </c>
      <c r="E8" s="21">
        <v>20</v>
      </c>
      <c r="F8" s="35">
        <v>81.8</v>
      </c>
      <c r="G8" s="22">
        <v>82.6</v>
      </c>
      <c r="H8" s="30">
        <v>79</v>
      </c>
      <c r="I8" s="23">
        <f t="shared" ref="I8:I23" si="5">SUM(F8:H8)</f>
        <v>243.39999999999998</v>
      </c>
      <c r="J8" s="31">
        <f t="shared" ref="J8:J23" si="6">COUNT(F8:H8)</f>
        <v>3</v>
      </c>
      <c r="K8" s="25">
        <f t="shared" ref="K8:K23" si="7">IF(ISERR(AVERAGE(F8:H8)),"",AVERAGE(F8:H8))</f>
        <v>81.133333333333326</v>
      </c>
      <c r="L8" s="25">
        <f t="shared" ref="L8:L23" si="8">IF(ISERR(STDEV(F8:H8)),"",STDEV(F8:H8))</f>
        <v>1.8903262505010408</v>
      </c>
      <c r="M8" s="26">
        <f t="shared" ref="M8:M23" si="9">L8/K8*100%</f>
        <v>2.3299008839371908E-2</v>
      </c>
      <c r="N8" s="27" t="s">
        <v>13</v>
      </c>
      <c r="O8" s="34">
        <f t="shared" ref="O8:O23" si="10">SUM(H8)</f>
        <v>79</v>
      </c>
      <c r="P8" s="23">
        <f t="shared" ref="P8:P23" si="11">O8*E8</f>
        <v>1580</v>
      </c>
      <c r="Q8" s="32" t="s">
        <v>43</v>
      </c>
      <c r="R8"/>
      <c r="S8"/>
      <c r="T8"/>
      <c r="U8"/>
      <c r="V8"/>
      <c r="W8"/>
    </row>
    <row r="9" spans="1:23" s="1" customFormat="1" ht="79.5" customHeight="1" thickBot="1" x14ac:dyDescent="0.3">
      <c r="A9" s="17" t="s">
        <v>21</v>
      </c>
      <c r="B9" s="18" t="s">
        <v>42</v>
      </c>
      <c r="C9" s="65" t="s">
        <v>56</v>
      </c>
      <c r="D9" s="20" t="s">
        <v>24</v>
      </c>
      <c r="E9" s="21">
        <v>20</v>
      </c>
      <c r="F9" s="35">
        <v>92.1</v>
      </c>
      <c r="G9" s="22">
        <v>94.1</v>
      </c>
      <c r="H9" s="30">
        <v>89</v>
      </c>
      <c r="I9" s="23">
        <f t="shared" si="5"/>
        <v>275.2</v>
      </c>
      <c r="J9" s="31">
        <f t="shared" si="6"/>
        <v>3</v>
      </c>
      <c r="K9" s="25">
        <f t="shared" si="7"/>
        <v>91.733333333333334</v>
      </c>
      <c r="L9" s="25">
        <f t="shared" si="8"/>
        <v>2.5696951829610684</v>
      </c>
      <c r="M9" s="26">
        <f t="shared" si="9"/>
        <v>2.8012665511930251E-2</v>
      </c>
      <c r="N9" s="27" t="s">
        <v>13</v>
      </c>
      <c r="O9" s="34">
        <f t="shared" si="10"/>
        <v>89</v>
      </c>
      <c r="P9" s="23">
        <f t="shared" si="11"/>
        <v>1780</v>
      </c>
      <c r="Q9" s="32" t="s">
        <v>43</v>
      </c>
      <c r="R9"/>
      <c r="S9"/>
      <c r="T9"/>
      <c r="U9"/>
      <c r="V9"/>
      <c r="W9"/>
    </row>
    <row r="10" spans="1:23" s="1" customFormat="1" ht="65.25" customHeight="1" thickBot="1" x14ac:dyDescent="0.3">
      <c r="A10" s="17" t="s">
        <v>22</v>
      </c>
      <c r="B10" s="18" t="s">
        <v>42</v>
      </c>
      <c r="C10" s="65" t="s">
        <v>57</v>
      </c>
      <c r="D10" s="20" t="s">
        <v>24</v>
      </c>
      <c r="E10" s="21">
        <v>40</v>
      </c>
      <c r="F10" s="35">
        <v>120.1</v>
      </c>
      <c r="G10" s="22">
        <v>122.4</v>
      </c>
      <c r="H10" s="30">
        <v>116</v>
      </c>
      <c r="I10" s="23">
        <f t="shared" si="5"/>
        <v>358.5</v>
      </c>
      <c r="J10" s="31">
        <f t="shared" si="6"/>
        <v>3</v>
      </c>
      <c r="K10" s="25">
        <f t="shared" si="7"/>
        <v>119.5</v>
      </c>
      <c r="L10" s="25">
        <f t="shared" si="8"/>
        <v>3.2419130154894673</v>
      </c>
      <c r="M10" s="26">
        <f t="shared" si="9"/>
        <v>2.7128979209116881E-2</v>
      </c>
      <c r="N10" s="27" t="s">
        <v>13</v>
      </c>
      <c r="O10" s="34">
        <f t="shared" si="10"/>
        <v>116</v>
      </c>
      <c r="P10" s="23">
        <f t="shared" si="11"/>
        <v>4640</v>
      </c>
      <c r="Q10" s="32" t="s">
        <v>43</v>
      </c>
      <c r="R10"/>
      <c r="S10"/>
      <c r="T10"/>
      <c r="U10"/>
      <c r="V10"/>
      <c r="W10"/>
    </row>
    <row r="11" spans="1:23" s="1" customFormat="1" ht="65.25" customHeight="1" thickBot="1" x14ac:dyDescent="0.3">
      <c r="A11" s="17" t="s">
        <v>23</v>
      </c>
      <c r="B11" s="18" t="s">
        <v>42</v>
      </c>
      <c r="C11" s="65" t="s">
        <v>58</v>
      </c>
      <c r="D11" s="20" t="s">
        <v>24</v>
      </c>
      <c r="E11" s="21">
        <v>20</v>
      </c>
      <c r="F11" s="35">
        <v>105.6</v>
      </c>
      <c r="G11" s="22">
        <v>106.7</v>
      </c>
      <c r="H11" s="30">
        <v>102</v>
      </c>
      <c r="I11" s="23">
        <f t="shared" si="5"/>
        <v>314.3</v>
      </c>
      <c r="J11" s="31">
        <f t="shared" si="6"/>
        <v>3</v>
      </c>
      <c r="K11" s="25">
        <f t="shared" si="7"/>
        <v>104.76666666666667</v>
      </c>
      <c r="L11" s="25">
        <f t="shared" si="8"/>
        <v>2.4583192089989727</v>
      </c>
      <c r="M11" s="26">
        <f t="shared" si="9"/>
        <v>2.3464707690095191E-2</v>
      </c>
      <c r="N11" s="27" t="s">
        <v>13</v>
      </c>
      <c r="O11" s="34">
        <f t="shared" si="10"/>
        <v>102</v>
      </c>
      <c r="P11" s="23">
        <f t="shared" si="11"/>
        <v>2040</v>
      </c>
      <c r="Q11" s="32" t="s">
        <v>43</v>
      </c>
      <c r="R11"/>
      <c r="S11"/>
      <c r="T11"/>
      <c r="U11"/>
      <c r="V11"/>
      <c r="W11"/>
    </row>
    <row r="12" spans="1:23" s="1" customFormat="1" ht="65.25" customHeight="1" thickBot="1" x14ac:dyDescent="0.3">
      <c r="A12" s="17" t="s">
        <v>26</v>
      </c>
      <c r="B12" s="18" t="s">
        <v>60</v>
      </c>
      <c r="C12" s="65" t="s">
        <v>59</v>
      </c>
      <c r="D12" s="20" t="s">
        <v>24</v>
      </c>
      <c r="E12" s="21">
        <v>20</v>
      </c>
      <c r="F12" s="35">
        <v>384.4</v>
      </c>
      <c r="G12" s="22">
        <v>388.8</v>
      </c>
      <c r="H12" s="30">
        <v>371.4</v>
      </c>
      <c r="I12" s="23">
        <f t="shared" si="5"/>
        <v>1144.5999999999999</v>
      </c>
      <c r="J12" s="31">
        <f t="shared" si="6"/>
        <v>3</v>
      </c>
      <c r="K12" s="25">
        <f t="shared" si="7"/>
        <v>381.5333333333333</v>
      </c>
      <c r="L12" s="25">
        <f t="shared" si="8"/>
        <v>9.047283201786799</v>
      </c>
      <c r="M12" s="26">
        <f t="shared" si="9"/>
        <v>2.3712956146566835E-2</v>
      </c>
      <c r="N12" s="27" t="s">
        <v>13</v>
      </c>
      <c r="O12" s="34">
        <f t="shared" si="10"/>
        <v>371.4</v>
      </c>
      <c r="P12" s="23">
        <f t="shared" si="11"/>
        <v>7428</v>
      </c>
      <c r="Q12" s="33" t="s">
        <v>61</v>
      </c>
      <c r="R12"/>
      <c r="S12"/>
      <c r="T12"/>
      <c r="U12"/>
      <c r="V12"/>
      <c r="W12"/>
    </row>
    <row r="13" spans="1:23" s="1" customFormat="1" ht="65.25" customHeight="1" thickBot="1" x14ac:dyDescent="0.3">
      <c r="A13" s="17" t="s">
        <v>27</v>
      </c>
      <c r="B13" s="18" t="s">
        <v>60</v>
      </c>
      <c r="C13" s="65" t="s">
        <v>62</v>
      </c>
      <c r="D13" s="20" t="s">
        <v>53</v>
      </c>
      <c r="E13" s="21">
        <v>50</v>
      </c>
      <c r="F13" s="35">
        <v>1222.7</v>
      </c>
      <c r="G13" s="22">
        <v>1235.8</v>
      </c>
      <c r="H13" s="30">
        <v>1181.4000000000001</v>
      </c>
      <c r="I13" s="23">
        <f t="shared" si="5"/>
        <v>3639.9</v>
      </c>
      <c r="J13" s="31">
        <f t="shared" si="6"/>
        <v>3</v>
      </c>
      <c r="K13" s="25">
        <f t="shared" si="7"/>
        <v>1213.3</v>
      </c>
      <c r="L13" s="25">
        <f t="shared" si="8"/>
        <v>28.392076359435151</v>
      </c>
      <c r="M13" s="26">
        <f t="shared" si="9"/>
        <v>2.3400705810133645E-2</v>
      </c>
      <c r="N13" s="27" t="s">
        <v>13</v>
      </c>
      <c r="O13" s="34">
        <f t="shared" si="10"/>
        <v>1181.4000000000001</v>
      </c>
      <c r="P13" s="23">
        <f t="shared" si="11"/>
        <v>59070.000000000007</v>
      </c>
      <c r="Q13" s="33" t="s">
        <v>61</v>
      </c>
      <c r="R13"/>
      <c r="S13"/>
      <c r="T13"/>
      <c r="U13"/>
      <c r="V13"/>
      <c r="W13"/>
    </row>
    <row r="14" spans="1:23" s="1" customFormat="1" ht="65.25" customHeight="1" thickBot="1" x14ac:dyDescent="0.3">
      <c r="A14" s="17" t="s">
        <v>28</v>
      </c>
      <c r="B14" s="18" t="s">
        <v>64</v>
      </c>
      <c r="C14" s="65" t="s">
        <v>63</v>
      </c>
      <c r="D14" s="20" t="s">
        <v>24</v>
      </c>
      <c r="E14" s="21">
        <v>6</v>
      </c>
      <c r="F14" s="35">
        <v>414.4</v>
      </c>
      <c r="G14" s="22">
        <v>419.9</v>
      </c>
      <c r="H14" s="30">
        <v>400.4</v>
      </c>
      <c r="I14" s="23">
        <f t="shared" si="5"/>
        <v>1234.6999999999998</v>
      </c>
      <c r="J14" s="31">
        <f t="shared" si="6"/>
        <v>3</v>
      </c>
      <c r="K14" s="25">
        <f t="shared" si="7"/>
        <v>411.56666666666661</v>
      </c>
      <c r="L14" s="25">
        <f t="shared" si="8"/>
        <v>10.054020754570448</v>
      </c>
      <c r="M14" s="26">
        <f t="shared" si="9"/>
        <v>2.4428656567353487E-2</v>
      </c>
      <c r="N14" s="27" t="s">
        <v>13</v>
      </c>
      <c r="O14" s="34">
        <f t="shared" si="10"/>
        <v>400.4</v>
      </c>
      <c r="P14" s="23">
        <f t="shared" si="11"/>
        <v>2402.3999999999996</v>
      </c>
      <c r="Q14" s="33" t="s">
        <v>65</v>
      </c>
      <c r="R14"/>
      <c r="S14"/>
      <c r="T14"/>
      <c r="U14"/>
      <c r="V14"/>
      <c r="W14"/>
    </row>
    <row r="15" spans="1:23" s="1" customFormat="1" ht="65.25" customHeight="1" thickBot="1" x14ac:dyDescent="0.3">
      <c r="A15" s="17" t="s">
        <v>31</v>
      </c>
      <c r="B15" s="18" t="s">
        <v>66</v>
      </c>
      <c r="C15" s="65" t="s">
        <v>67</v>
      </c>
      <c r="D15" s="20" t="s">
        <v>24</v>
      </c>
      <c r="E15" s="21">
        <v>2</v>
      </c>
      <c r="F15" s="35">
        <v>1110.7</v>
      </c>
      <c r="G15" s="22">
        <v>1125.5</v>
      </c>
      <c r="H15" s="30">
        <v>1073.0999999999999</v>
      </c>
      <c r="I15" s="23">
        <f t="shared" si="5"/>
        <v>3309.2999999999997</v>
      </c>
      <c r="J15" s="31">
        <f t="shared" si="6"/>
        <v>3</v>
      </c>
      <c r="K15" s="25">
        <f t="shared" si="7"/>
        <v>1103.0999999999999</v>
      </c>
      <c r="L15" s="25">
        <f t="shared" si="8"/>
        <v>27.01407040784493</v>
      </c>
      <c r="M15" s="26">
        <f t="shared" si="9"/>
        <v>2.4489230720555644E-2</v>
      </c>
      <c r="N15" s="27" t="s">
        <v>13</v>
      </c>
      <c r="O15" s="34">
        <f t="shared" si="10"/>
        <v>1073.0999999999999</v>
      </c>
      <c r="P15" s="23">
        <f t="shared" si="11"/>
        <v>2146.1999999999998</v>
      </c>
      <c r="Q15" s="33" t="s">
        <v>47</v>
      </c>
      <c r="R15"/>
      <c r="S15"/>
      <c r="T15"/>
      <c r="U15"/>
      <c r="V15"/>
      <c r="W15"/>
    </row>
    <row r="16" spans="1:23" s="1" customFormat="1" ht="73.5" customHeight="1" thickBot="1" x14ac:dyDescent="0.3">
      <c r="A16" s="17" t="s">
        <v>32</v>
      </c>
      <c r="B16" s="18" t="s">
        <v>66</v>
      </c>
      <c r="C16" s="65" t="s">
        <v>68</v>
      </c>
      <c r="D16" s="20" t="s">
        <v>24</v>
      </c>
      <c r="E16" s="21">
        <v>2</v>
      </c>
      <c r="F16" s="35">
        <v>1044.3</v>
      </c>
      <c r="G16" s="22">
        <v>1058.4000000000001</v>
      </c>
      <c r="H16" s="30">
        <v>1009</v>
      </c>
      <c r="I16" s="23">
        <f t="shared" si="5"/>
        <v>3111.7</v>
      </c>
      <c r="J16" s="31">
        <f t="shared" si="6"/>
        <v>3</v>
      </c>
      <c r="K16" s="25">
        <f t="shared" si="7"/>
        <v>1037.2333333333333</v>
      </c>
      <c r="L16" s="25">
        <f t="shared" si="8"/>
        <v>25.446872761369619</v>
      </c>
      <c r="M16" s="26">
        <f t="shared" si="9"/>
        <v>2.4533412052610747E-2</v>
      </c>
      <c r="N16" s="27" t="s">
        <v>13</v>
      </c>
      <c r="O16" s="34">
        <f t="shared" si="10"/>
        <v>1009</v>
      </c>
      <c r="P16" s="23">
        <f t="shared" si="11"/>
        <v>2018</v>
      </c>
      <c r="Q16" s="33" t="s">
        <v>47</v>
      </c>
      <c r="R16"/>
      <c r="S16"/>
      <c r="T16"/>
      <c r="U16"/>
      <c r="V16"/>
      <c r="W16"/>
    </row>
    <row r="17" spans="1:23" s="1" customFormat="1" ht="65.25" customHeight="1" thickBot="1" x14ac:dyDescent="0.3">
      <c r="A17" s="17" t="s">
        <v>33</v>
      </c>
      <c r="B17" s="18" t="s">
        <v>42</v>
      </c>
      <c r="C17" s="65" t="s">
        <v>69</v>
      </c>
      <c r="D17" s="20" t="s">
        <v>24</v>
      </c>
      <c r="E17" s="21">
        <v>20</v>
      </c>
      <c r="F17" s="35">
        <v>195.6</v>
      </c>
      <c r="G17" s="22">
        <v>198.3</v>
      </c>
      <c r="H17" s="30">
        <v>189</v>
      </c>
      <c r="I17" s="23">
        <f t="shared" si="5"/>
        <v>582.9</v>
      </c>
      <c r="J17" s="31">
        <f t="shared" si="6"/>
        <v>3</v>
      </c>
      <c r="K17" s="25">
        <f t="shared" si="7"/>
        <v>194.29999999999998</v>
      </c>
      <c r="L17" s="25">
        <f t="shared" si="8"/>
        <v>4.7843494855622781</v>
      </c>
      <c r="M17" s="26">
        <f t="shared" si="9"/>
        <v>2.4623517681741012E-2</v>
      </c>
      <c r="N17" s="27" t="s">
        <v>13</v>
      </c>
      <c r="O17" s="34">
        <f t="shared" si="10"/>
        <v>189</v>
      </c>
      <c r="P17" s="23">
        <f t="shared" si="11"/>
        <v>3780</v>
      </c>
      <c r="Q17" s="33" t="s">
        <v>43</v>
      </c>
      <c r="R17"/>
      <c r="S17"/>
      <c r="T17"/>
      <c r="U17"/>
      <c r="V17"/>
      <c r="W17"/>
    </row>
    <row r="18" spans="1:23" s="1" customFormat="1" ht="65.25" customHeight="1" thickBot="1" x14ac:dyDescent="0.3">
      <c r="A18" s="17" t="s">
        <v>34</v>
      </c>
      <c r="B18" s="18" t="s">
        <v>71</v>
      </c>
      <c r="C18" s="19" t="s">
        <v>70</v>
      </c>
      <c r="D18" s="20" t="s">
        <v>46</v>
      </c>
      <c r="E18" s="21">
        <v>10</v>
      </c>
      <c r="F18" s="35">
        <v>71.900000000000006</v>
      </c>
      <c r="G18" s="22">
        <v>73.3</v>
      </c>
      <c r="H18" s="30">
        <v>69.5</v>
      </c>
      <c r="I18" s="23">
        <f t="shared" si="5"/>
        <v>214.7</v>
      </c>
      <c r="J18" s="31">
        <f t="shared" si="6"/>
        <v>3</v>
      </c>
      <c r="K18" s="25">
        <f t="shared" si="7"/>
        <v>71.566666666666663</v>
      </c>
      <c r="L18" s="25">
        <f t="shared" si="8"/>
        <v>1.9218047073866091</v>
      </c>
      <c r="M18" s="26">
        <f t="shared" si="9"/>
        <v>2.6853349427852016E-2</v>
      </c>
      <c r="N18" s="27" t="s">
        <v>13</v>
      </c>
      <c r="O18" s="34">
        <f t="shared" si="10"/>
        <v>69.5</v>
      </c>
      <c r="P18" s="23">
        <f t="shared" si="11"/>
        <v>695</v>
      </c>
      <c r="Q18" s="33" t="s">
        <v>47</v>
      </c>
      <c r="R18"/>
      <c r="S18"/>
      <c r="T18"/>
      <c r="U18"/>
      <c r="V18"/>
      <c r="W18"/>
    </row>
    <row r="19" spans="1:23" s="1" customFormat="1" ht="65.25" customHeight="1" thickBot="1" x14ac:dyDescent="0.3">
      <c r="A19" s="17" t="s">
        <v>35</v>
      </c>
      <c r="B19" s="18" t="s">
        <v>73</v>
      </c>
      <c r="C19" s="19" t="s">
        <v>72</v>
      </c>
      <c r="D19" s="20" t="s">
        <v>46</v>
      </c>
      <c r="E19" s="21">
        <v>10</v>
      </c>
      <c r="F19" s="35">
        <v>174.4</v>
      </c>
      <c r="G19" s="22">
        <v>176.9</v>
      </c>
      <c r="H19" s="30">
        <v>168.5</v>
      </c>
      <c r="I19" s="23">
        <f t="shared" si="5"/>
        <v>519.79999999999995</v>
      </c>
      <c r="J19" s="31">
        <f t="shared" si="6"/>
        <v>3</v>
      </c>
      <c r="K19" s="25">
        <f t="shared" si="7"/>
        <v>173.26666666666665</v>
      </c>
      <c r="L19" s="25">
        <f t="shared" si="8"/>
        <v>4.3131581623368929</v>
      </c>
      <c r="M19" s="26">
        <f t="shared" si="9"/>
        <v>2.4893179082359908E-2</v>
      </c>
      <c r="N19" s="27" t="s">
        <v>13</v>
      </c>
      <c r="O19" s="34">
        <f t="shared" si="10"/>
        <v>168.5</v>
      </c>
      <c r="P19" s="23">
        <f t="shared" si="11"/>
        <v>1685</v>
      </c>
      <c r="Q19" s="33" t="s">
        <v>29</v>
      </c>
      <c r="R19"/>
      <c r="S19"/>
      <c r="T19"/>
      <c r="U19"/>
      <c r="V19"/>
      <c r="W19"/>
    </row>
    <row r="20" spans="1:23" s="1" customFormat="1" ht="65.25" customHeight="1" thickBot="1" x14ac:dyDescent="0.3">
      <c r="A20" s="17" t="s">
        <v>36</v>
      </c>
      <c r="B20" s="18" t="s">
        <v>75</v>
      </c>
      <c r="C20" s="19" t="s">
        <v>74</v>
      </c>
      <c r="D20" s="20" t="s">
        <v>54</v>
      </c>
      <c r="E20" s="21">
        <v>6</v>
      </c>
      <c r="F20" s="35">
        <v>480.8</v>
      </c>
      <c r="G20" s="22">
        <v>486.9</v>
      </c>
      <c r="H20" s="30">
        <v>464.5</v>
      </c>
      <c r="I20" s="23">
        <f t="shared" si="5"/>
        <v>1432.2</v>
      </c>
      <c r="J20" s="31">
        <f t="shared" si="6"/>
        <v>3</v>
      </c>
      <c r="K20" s="25">
        <f t="shared" si="7"/>
        <v>477.40000000000003</v>
      </c>
      <c r="L20" s="25">
        <f t="shared" si="8"/>
        <v>11.58058720445556</v>
      </c>
      <c r="M20" s="26">
        <f t="shared" si="9"/>
        <v>2.4257618777661413E-2</v>
      </c>
      <c r="N20" s="27" t="s">
        <v>13</v>
      </c>
      <c r="O20" s="34">
        <f t="shared" si="10"/>
        <v>464.5</v>
      </c>
      <c r="P20" s="23">
        <f t="shared" si="11"/>
        <v>2787</v>
      </c>
      <c r="Q20" s="33" t="s">
        <v>29</v>
      </c>
      <c r="R20"/>
      <c r="S20"/>
      <c r="T20"/>
      <c r="U20"/>
      <c r="V20"/>
      <c r="W20"/>
    </row>
    <row r="21" spans="1:23" s="1" customFormat="1" ht="65.25" customHeight="1" thickBot="1" x14ac:dyDescent="0.3">
      <c r="A21" s="17" t="s">
        <v>37</v>
      </c>
      <c r="B21" s="18" t="s">
        <v>77</v>
      </c>
      <c r="C21" s="19" t="s">
        <v>76</v>
      </c>
      <c r="D21" s="20" t="s">
        <v>54</v>
      </c>
      <c r="E21" s="21">
        <v>7</v>
      </c>
      <c r="F21" s="35">
        <v>1597</v>
      </c>
      <c r="G21" s="22">
        <v>1614.9</v>
      </c>
      <c r="H21" s="30">
        <v>1543</v>
      </c>
      <c r="I21" s="23">
        <f t="shared" si="5"/>
        <v>4754.8999999999996</v>
      </c>
      <c r="J21" s="31">
        <f t="shared" si="6"/>
        <v>3</v>
      </c>
      <c r="K21" s="25">
        <f t="shared" si="7"/>
        <v>1584.9666666666665</v>
      </c>
      <c r="L21" s="25">
        <f t="shared" si="8"/>
        <v>37.429979072039785</v>
      </c>
      <c r="M21" s="26">
        <f t="shared" si="9"/>
        <v>2.3615625400348981E-2</v>
      </c>
      <c r="N21" s="27" t="s">
        <v>13</v>
      </c>
      <c r="O21" s="34">
        <f t="shared" si="10"/>
        <v>1543</v>
      </c>
      <c r="P21" s="23">
        <f t="shared" si="11"/>
        <v>10801</v>
      </c>
      <c r="Q21" s="33" t="s">
        <v>29</v>
      </c>
      <c r="R21"/>
      <c r="S21"/>
      <c r="T21"/>
      <c r="U21"/>
      <c r="V21"/>
      <c r="W21"/>
    </row>
    <row r="22" spans="1:23" s="1" customFormat="1" ht="65.25" customHeight="1" thickBot="1" x14ac:dyDescent="0.3">
      <c r="A22" s="17" t="s">
        <v>38</v>
      </c>
      <c r="B22" s="18" t="s">
        <v>79</v>
      </c>
      <c r="C22" s="19" t="s">
        <v>78</v>
      </c>
      <c r="D22" s="20" t="s">
        <v>53</v>
      </c>
      <c r="E22" s="21">
        <v>60</v>
      </c>
      <c r="F22" s="35">
        <v>10.199999999999999</v>
      </c>
      <c r="G22" s="22">
        <v>10.5</v>
      </c>
      <c r="H22" s="30">
        <v>9.9</v>
      </c>
      <c r="I22" s="23">
        <f t="shared" si="5"/>
        <v>30.6</v>
      </c>
      <c r="J22" s="31">
        <f t="shared" si="6"/>
        <v>3</v>
      </c>
      <c r="K22" s="25">
        <f t="shared" si="7"/>
        <v>10.200000000000001</v>
      </c>
      <c r="L22" s="25">
        <f t="shared" si="8"/>
        <v>0.29999999999999982</v>
      </c>
      <c r="M22" s="26">
        <f t="shared" si="9"/>
        <v>2.9411764705882332E-2</v>
      </c>
      <c r="N22" s="27" t="s">
        <v>13</v>
      </c>
      <c r="O22" s="34">
        <f t="shared" si="10"/>
        <v>9.9</v>
      </c>
      <c r="P22" s="23">
        <f t="shared" si="11"/>
        <v>594</v>
      </c>
      <c r="Q22" s="33" t="s">
        <v>80</v>
      </c>
      <c r="R22"/>
      <c r="S22"/>
      <c r="T22"/>
      <c r="U22"/>
      <c r="V22"/>
      <c r="W22"/>
    </row>
    <row r="23" spans="1:23" s="1" customFormat="1" ht="65.25" customHeight="1" thickBot="1" x14ac:dyDescent="0.3">
      <c r="A23" s="17" t="s">
        <v>39</v>
      </c>
      <c r="B23" s="18" t="s">
        <v>82</v>
      </c>
      <c r="C23" s="19" t="s">
        <v>81</v>
      </c>
      <c r="D23" s="20" t="s">
        <v>24</v>
      </c>
      <c r="E23" s="21">
        <v>2</v>
      </c>
      <c r="F23" s="35">
        <v>400.8</v>
      </c>
      <c r="G23" s="22">
        <v>392</v>
      </c>
      <c r="H23" s="30">
        <v>387.2</v>
      </c>
      <c r="I23" s="23">
        <f t="shared" si="5"/>
        <v>1180</v>
      </c>
      <c r="J23" s="31">
        <f t="shared" si="6"/>
        <v>3</v>
      </c>
      <c r="K23" s="25">
        <f t="shared" si="7"/>
        <v>393.33333333333331</v>
      </c>
      <c r="L23" s="25">
        <f t="shared" si="8"/>
        <v>6.8973424834013777</v>
      </c>
      <c r="M23" s="26">
        <f t="shared" si="9"/>
        <v>1.7535616483223843E-2</v>
      </c>
      <c r="N23" s="27" t="s">
        <v>13</v>
      </c>
      <c r="O23" s="34">
        <f t="shared" si="10"/>
        <v>387.2</v>
      </c>
      <c r="P23" s="23">
        <f t="shared" si="11"/>
        <v>774.4</v>
      </c>
      <c r="Q23" s="33" t="s">
        <v>47</v>
      </c>
      <c r="R23"/>
      <c r="S23"/>
      <c r="T23"/>
      <c r="U23"/>
      <c r="V23"/>
      <c r="W23"/>
    </row>
    <row r="24" spans="1:23" s="1" customFormat="1" ht="21" customHeight="1" x14ac:dyDescent="0.25">
      <c r="A24" s="60" t="s">
        <v>17</v>
      </c>
      <c r="B24" s="60"/>
      <c r="C24" s="60"/>
      <c r="D24" s="61"/>
      <c r="E24" s="61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29">
        <f>SUM(P7:P23)</f>
        <v>105846.99999999999</v>
      </c>
      <c r="Q24"/>
      <c r="R24"/>
      <c r="S24"/>
      <c r="T24"/>
      <c r="U24"/>
      <c r="V24"/>
      <c r="W24"/>
    </row>
    <row r="25" spans="1:23" ht="23.25" customHeight="1" x14ac:dyDescent="0.25">
      <c r="A25" s="59" t="s">
        <v>83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</row>
    <row r="26" spans="1:23" ht="15.75" customHeight="1" x14ac:dyDescent="0.25">
      <c r="A26" s="58"/>
      <c r="B26" s="58"/>
      <c r="C26" s="58"/>
      <c r="D26" s="58"/>
      <c r="E26" s="58"/>
      <c r="F26" s="58"/>
      <c r="G26" s="58"/>
      <c r="H26" s="58"/>
      <c r="I26" s="10"/>
      <c r="J26" s="10"/>
      <c r="K26" s="10"/>
      <c r="L26" s="10"/>
      <c r="M26" s="10"/>
      <c r="N26" s="10"/>
      <c r="O26" s="10"/>
      <c r="P26" s="10"/>
    </row>
    <row r="27" spans="1:23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23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23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23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23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</row>
    <row r="32" spans="1:23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</row>
    <row r="33" spans="1:23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</row>
    <row r="34" spans="1:23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</row>
    <row r="35" spans="1:23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</row>
    <row r="36" spans="1:23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</row>
    <row r="37" spans="1:23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</row>
    <row r="38" spans="1:23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</row>
    <row r="39" spans="1:23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</row>
    <row r="40" spans="1:23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</row>
    <row r="41" spans="1:23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</row>
    <row r="42" spans="1:23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</row>
    <row r="43" spans="1:23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</row>
    <row r="44" spans="1:23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</row>
    <row r="45" spans="1:23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</row>
    <row r="46" spans="1:23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</row>
    <row r="47" spans="1:23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</row>
    <row r="48" spans="1:23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</row>
    <row r="49" spans="1:23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</row>
    <row r="50" spans="1:23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</row>
    <row r="51" spans="1:23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</row>
    <row r="52" spans="1:23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</row>
    <row r="53" spans="1:23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</row>
    <row r="54" spans="1:23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</row>
    <row r="55" spans="1:23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</row>
    <row r="56" spans="1:23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</row>
    <row r="57" spans="1:23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</row>
    <row r="58" spans="1:23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</row>
    <row r="59" spans="1:23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</row>
    <row r="60" spans="1:23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</row>
    <row r="61" spans="1:23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</row>
    <row r="62" spans="1:23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</row>
    <row r="63" spans="1:23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</row>
    <row r="64" spans="1:23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</row>
    <row r="65" spans="1:23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</row>
    <row r="66" spans="1:23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</row>
    <row r="67" spans="1:23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</row>
    <row r="68" spans="1:23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</row>
    <row r="69" spans="1:23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</row>
    <row r="70" spans="1:23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</row>
    <row r="71" spans="1:23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</row>
    <row r="72" spans="1:23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</row>
    <row r="73" spans="1:23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</row>
    <row r="74" spans="1:23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</row>
    <row r="75" spans="1:23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</row>
    <row r="76" spans="1:23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</row>
    <row r="77" spans="1:23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</row>
    <row r="78" spans="1:23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</row>
    <row r="79" spans="1:23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</row>
    <row r="80" spans="1:23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</row>
    <row r="81" spans="1:23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</row>
    <row r="82" spans="1:23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</row>
    <row r="83" spans="1:23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</row>
    <row r="84" spans="1:23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</row>
    <row r="85" spans="1:23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</row>
    <row r="86" spans="1:23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</row>
    <row r="87" spans="1:23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</row>
    <row r="88" spans="1:23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</row>
    <row r="89" spans="1:23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</row>
    <row r="90" spans="1:23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</row>
    <row r="91" spans="1:23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</row>
    <row r="92" spans="1:23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</row>
    <row r="93" spans="1:23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</row>
    <row r="94" spans="1:23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</row>
    <row r="95" spans="1:23" ht="15.75" x14ac:dyDescent="0.25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2"/>
      <c r="R95" s="2"/>
      <c r="S95" s="2"/>
      <c r="T95" s="2"/>
      <c r="U95" s="2"/>
      <c r="V95" s="2"/>
      <c r="W95" s="2"/>
    </row>
    <row r="96" spans="1:23" ht="15.75" x14ac:dyDescent="0.25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2"/>
      <c r="R96" s="2"/>
      <c r="S96" s="2"/>
      <c r="T96" s="2"/>
      <c r="U96" s="2"/>
      <c r="V96" s="2"/>
      <c r="W96" s="2"/>
    </row>
    <row r="97" spans="1:23" ht="15.75" x14ac:dyDescent="0.25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2"/>
      <c r="R97" s="2"/>
      <c r="S97" s="2"/>
      <c r="T97" s="2"/>
      <c r="U97" s="2"/>
      <c r="V97" s="2"/>
      <c r="W97" s="2"/>
    </row>
    <row r="98" spans="1:23" ht="15.75" x14ac:dyDescent="0.25">
      <c r="A98" s="6"/>
      <c r="B98" s="6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2"/>
      <c r="R98" s="2"/>
      <c r="S98" s="2"/>
      <c r="T98" s="2"/>
      <c r="U98" s="2"/>
      <c r="V98" s="2"/>
      <c r="W98" s="2"/>
    </row>
    <row r="99" spans="1:23" ht="15.75" x14ac:dyDescent="0.25">
      <c r="A99" s="6"/>
      <c r="B99" s="6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2"/>
      <c r="R99" s="2"/>
      <c r="S99" s="2"/>
      <c r="T99" s="2"/>
      <c r="U99" s="2"/>
      <c r="V99" s="2"/>
      <c r="W99" s="2"/>
    </row>
    <row r="100" spans="1:23" ht="15.75" x14ac:dyDescent="0.25">
      <c r="A100" s="6"/>
      <c r="B100" s="6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2"/>
      <c r="R100" s="2"/>
      <c r="S100" s="2"/>
      <c r="T100" s="2"/>
      <c r="U100" s="2"/>
      <c r="V100" s="2"/>
      <c r="W100" s="2"/>
    </row>
    <row r="101" spans="1:23" ht="15.75" x14ac:dyDescent="0.25">
      <c r="A101" s="6"/>
      <c r="B101" s="6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2"/>
      <c r="R101" s="2"/>
      <c r="S101" s="2"/>
      <c r="T101" s="2"/>
      <c r="U101" s="2"/>
      <c r="V101" s="2"/>
      <c r="W101" s="2"/>
    </row>
    <row r="102" spans="1:23" ht="15.75" x14ac:dyDescent="0.25">
      <c r="A102" s="6"/>
      <c r="B102" s="6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2"/>
      <c r="R102" s="2"/>
      <c r="S102" s="2"/>
      <c r="T102" s="2"/>
      <c r="U102" s="2"/>
      <c r="V102" s="2"/>
      <c r="W102" s="2"/>
    </row>
    <row r="103" spans="1:23" ht="15.75" x14ac:dyDescent="0.25">
      <c r="A103" s="6"/>
      <c r="B103" s="6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2"/>
      <c r="R103" s="2"/>
      <c r="S103" s="2"/>
      <c r="T103" s="2"/>
      <c r="U103" s="2"/>
      <c r="V103" s="2"/>
      <c r="W103" s="2"/>
    </row>
    <row r="104" spans="1:23" ht="15.75" x14ac:dyDescent="0.25">
      <c r="A104" s="6"/>
      <c r="B104" s="6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2"/>
      <c r="R104" s="2"/>
      <c r="S104" s="2"/>
      <c r="T104" s="2"/>
      <c r="U104" s="2"/>
      <c r="V104" s="2"/>
      <c r="W104" s="2"/>
    </row>
    <row r="105" spans="1:23" ht="15.75" x14ac:dyDescent="0.25">
      <c r="A105" s="6"/>
      <c r="B105" s="6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2"/>
      <c r="R105" s="2"/>
      <c r="S105" s="2"/>
      <c r="T105" s="2"/>
      <c r="U105" s="2"/>
      <c r="V105" s="2"/>
      <c r="W105" s="2"/>
    </row>
    <row r="106" spans="1:23" ht="15.75" x14ac:dyDescent="0.25">
      <c r="A106" s="6"/>
      <c r="B106" s="6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2"/>
      <c r="R106" s="2"/>
      <c r="S106" s="2"/>
      <c r="T106" s="2"/>
      <c r="U106" s="2"/>
      <c r="V106" s="2"/>
      <c r="W106" s="2"/>
    </row>
    <row r="107" spans="1:23" ht="15.75" x14ac:dyDescent="0.25">
      <c r="A107" s="6"/>
      <c r="B107" s="6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2"/>
      <c r="R107" s="2"/>
      <c r="S107" s="2"/>
      <c r="T107" s="2"/>
      <c r="U107" s="2"/>
      <c r="V107" s="2"/>
      <c r="W107" s="2"/>
    </row>
    <row r="108" spans="1:23" ht="15.75" x14ac:dyDescent="0.25">
      <c r="A108" s="6"/>
      <c r="B108" s="6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2"/>
      <c r="R108" s="2"/>
      <c r="S108" s="2"/>
      <c r="T108" s="2"/>
      <c r="U108" s="2"/>
      <c r="V108" s="2"/>
      <c r="W108" s="2"/>
    </row>
    <row r="109" spans="1:23" ht="15.75" x14ac:dyDescent="0.25">
      <c r="A109" s="6"/>
      <c r="B109" s="6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2"/>
      <c r="R109" s="2"/>
      <c r="S109" s="2"/>
      <c r="T109" s="2"/>
      <c r="U109" s="2"/>
      <c r="V109" s="2"/>
      <c r="W109" s="2"/>
    </row>
    <row r="110" spans="1:23" ht="15.75" x14ac:dyDescent="0.25">
      <c r="A110" s="6"/>
      <c r="B110" s="6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2"/>
      <c r="R110" s="2"/>
      <c r="S110" s="2"/>
      <c r="T110" s="2"/>
      <c r="U110" s="2"/>
      <c r="V110" s="2"/>
      <c r="W110" s="2"/>
    </row>
    <row r="111" spans="1:23" ht="15.75" x14ac:dyDescent="0.25">
      <c r="A111" s="6"/>
      <c r="B111" s="6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2"/>
      <c r="R111" s="2"/>
      <c r="S111" s="2"/>
      <c r="T111" s="2"/>
      <c r="U111" s="2"/>
      <c r="V111" s="2"/>
      <c r="W111" s="2"/>
    </row>
    <row r="112" spans="1:23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spans="1:16" x14ac:dyDescent="0.25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14" spans="1:16" x14ac:dyDescent="0.25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15" spans="1:16" x14ac:dyDescent="0.25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</row>
    <row r="116" spans="1:16" x14ac:dyDescent="0.25">
      <c r="A116" s="8"/>
      <c r="B116" s="8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</row>
    <row r="117" spans="1:16" x14ac:dyDescent="0.25">
      <c r="A117" s="8"/>
      <c r="B117" s="8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</row>
    <row r="118" spans="1:16" x14ac:dyDescent="0.25">
      <c r="A118" s="8"/>
      <c r="B118" s="8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</row>
    <row r="119" spans="1:16" x14ac:dyDescent="0.25">
      <c r="A119" s="8"/>
      <c r="B119" s="8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</row>
    <row r="120" spans="1:16" x14ac:dyDescent="0.25">
      <c r="A120" s="8"/>
      <c r="B120" s="8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</row>
    <row r="121" spans="1:16" x14ac:dyDescent="0.25">
      <c r="A121" s="8"/>
      <c r="B121" s="8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</row>
    <row r="122" spans="1:16" x14ac:dyDescent="0.25">
      <c r="A122" s="8"/>
      <c r="B122" s="8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</row>
    <row r="123" spans="1:16" x14ac:dyDescent="0.25">
      <c r="A123" s="8"/>
      <c r="B123" s="8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</row>
    <row r="124" spans="1:16" x14ac:dyDescent="0.25">
      <c r="A124" s="8"/>
      <c r="B124" s="8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</row>
    <row r="125" spans="1:16" x14ac:dyDescent="0.25">
      <c r="A125" s="8"/>
      <c r="B125" s="8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</row>
    <row r="126" spans="1:16" x14ac:dyDescent="0.25">
      <c r="A126" s="8"/>
      <c r="B126" s="8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</row>
    <row r="127" spans="1:16" x14ac:dyDescent="0.25">
      <c r="A127" s="8"/>
      <c r="B127" s="8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</row>
    <row r="128" spans="1:16" x14ac:dyDescent="0.25">
      <c r="A128" s="8"/>
      <c r="B128" s="8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</row>
    <row r="129" spans="1:16" x14ac:dyDescent="0.25">
      <c r="A129" s="8"/>
      <c r="B129" s="8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</row>
    <row r="1048524" spans="1:23" x14ac:dyDescent="0.25">
      <c r="A1048524" s="2"/>
      <c r="B1048524" s="2"/>
      <c r="D1048524" s="5"/>
      <c r="Q1048524" s="2"/>
      <c r="R1048524" s="2"/>
      <c r="S1048524" s="2"/>
      <c r="T1048524" s="2"/>
      <c r="U1048524" s="2"/>
      <c r="V1048524" s="2"/>
      <c r="W1048524" s="2"/>
    </row>
  </sheetData>
  <mergeCells count="22">
    <mergeCell ref="C3:P3"/>
    <mergeCell ref="A26:H26"/>
    <mergeCell ref="A25:P25"/>
    <mergeCell ref="A24:O24"/>
    <mergeCell ref="D5:D6"/>
    <mergeCell ref="N5:N6"/>
    <mergeCell ref="Q5:Q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C4:P4"/>
    <mergeCell ref="A2:B2"/>
    <mergeCell ref="C2:P2"/>
    <mergeCell ref="A3:B4"/>
  </mergeCells>
  <conditionalFormatting sqref="M7:N23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hyperlinks>
    <hyperlink ref="B7" r:id="rId1" display="https://services44.roseltorg.ru/app/okpd2/13.20.31.140"/>
    <hyperlink ref="B9" r:id="rId2" display="https://services44.roseltorg.ru/app/okpd2/13.20.31.140"/>
    <hyperlink ref="B11" r:id="rId3" display="https://services44.roseltorg.ru/app/okpd2/13.20.31.140"/>
    <hyperlink ref="B13" r:id="rId4" display="https://services44.roseltorg.ru/app/okpd2/13.20.31.140"/>
    <hyperlink ref="B15" r:id="rId5" display="https://services44.roseltorg.ru/app/okpd2/13.20.31.140"/>
    <hyperlink ref="B17" r:id="rId6" display="https://services44.roseltorg.ru/app/okpd2/13.20.31.140"/>
    <hyperlink ref="B19" r:id="rId7" display="https://services44.roseltorg.ru/app/okpd2/13.20.31.140"/>
    <hyperlink ref="B21" r:id="rId8" display="https://services44.roseltorg.ru/app/okpd2/13.20.31.140"/>
    <hyperlink ref="B23" r:id="rId9" display="https://services44.roseltorg.ru/app/okpd2/13.20.31.140"/>
  </hyperlinks>
  <pageMargins left="0.39370078740157483" right="0.39370078740157483" top="0.59055118110236227" bottom="0.59055118110236227" header="0" footer="0"/>
  <pageSetup paperSize="9" scale="85" orientation="landscape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"/>
  <sheetViews>
    <sheetView workbookViewId="0">
      <selection activeCell="D4" sqref="D4"/>
    </sheetView>
  </sheetViews>
  <sheetFormatPr defaultRowHeight="15" x14ac:dyDescent="0.25"/>
  <sheetData>
    <row r="4" spans="4:4" x14ac:dyDescent="0.25">
      <c r="D4" s="11" t="s">
        <v>18</v>
      </c>
    </row>
  </sheetData>
  <hyperlinks>
    <hyperlink ref="D4" r:id="rId1" display="https://services44.roseltorg.ru/app/okpd2/13.20.31.1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2026-05-07T08:40:06Z</dcterms:modified>
</cp:coreProperties>
</file>