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435"/>
  </bookViews>
  <sheets>
    <sheet name="Лист1" sheetId="1" r:id="rId1"/>
  </sheets>
  <calcPr calcId="152511"/>
</workbook>
</file>

<file path=xl/calcChain.xml><?xml version="1.0" encoding="utf-8"?>
<calcChain xmlns="http://schemas.openxmlformats.org/spreadsheetml/2006/main">
  <c r="H12" i="1" l="1"/>
  <c r="I12" i="1" s="1"/>
  <c r="J12" i="1" s="1"/>
  <c r="L12" i="1"/>
  <c r="N12" i="1" s="1"/>
  <c r="K12" i="1" l="1"/>
  <c r="L11" i="1"/>
  <c r="N11" i="1" s="1"/>
  <c r="N13" i="1" s="1"/>
  <c r="H11" i="1"/>
  <c r="K11" i="1" s="1"/>
  <c r="I11" i="1" l="1"/>
  <c r="J11" i="1" s="1"/>
</calcChain>
</file>

<file path=xl/sharedStrings.xml><?xml version="1.0" encoding="utf-8"?>
<sst xmlns="http://schemas.openxmlformats.org/spreadsheetml/2006/main" count="31" uniqueCount="30">
  <si>
    <t>Кол-во</t>
  </si>
  <si>
    <t>Источники информации</t>
  </si>
  <si>
    <t>Однородность совокупности значений выявленных цен, используемых в расчете Н(М)ЦК, ЦКЕП</t>
  </si>
  <si>
    <t>Среднее квадратичное отклонение</t>
  </si>
  <si>
    <t>Н(М)ЦК, ЦКЕП контракта с учетом округления цены за единицу (руб.)</t>
  </si>
  <si>
    <t xml:space="preserve">Средняя арифметическая цена за единицу &lt;ц&gt; </t>
  </si>
  <si>
    <t>Цена за единицу изм. минимальная (руб.)</t>
  </si>
  <si>
    <r>
      <rPr>
        <b/>
        <sz val="9"/>
        <color indexed="8"/>
        <rFont val="Times New Roman"/>
        <family val="1"/>
        <charset val="204"/>
      </rPr>
      <t>Расчет Н(М)ЦК по формуле</t>
    </r>
    <r>
      <rPr>
        <sz val="9"/>
        <color indexed="8"/>
        <rFont val="Times New Roman"/>
        <family val="1"/>
        <charset val="204"/>
      </rPr>
      <t xml:space="preserve">                            
 v - количество (объем) закупаемого товара (работы, услуги);
n - количество значений, используемых в расчете;
i - номер источника ценовой информации;
     - цена единицы</t>
    </r>
  </si>
  <si>
    <t>№ п/п</t>
  </si>
  <si>
    <t>Итого:</t>
  </si>
  <si>
    <t>Наименование товара</t>
  </si>
  <si>
    <r>
      <t xml:space="preserve">Коэффициент вариации цен V (%) </t>
    </r>
    <r>
      <rPr>
        <i/>
        <sz val="9"/>
        <color indexed="8"/>
        <rFont val="Times New Roman"/>
        <family val="1"/>
        <charset val="204"/>
      </rPr>
      <t>(не должен превышать 33%)</t>
    </r>
  </si>
  <si>
    <t>Ед. изм.</t>
  </si>
  <si>
    <t>Рассчет Н(М)ЦК составил:  Сагайдачная Н.А.</t>
  </si>
  <si>
    <t>Н(М)ЦК, ЦКЕП, определяемая методом сопоставимых рыночных цен                                                                                                                              (анализа рынка)*</t>
  </si>
  <si>
    <t xml:space="preserve">При обосновании начальной (максимальной) цены контракта использован метод сопоставимых рыночных цен (анализа рынка) в соответствии с частями 2-6 статьи 22 Закона о контрактной системы
Во исполнение п. 1 ч. 1 ст. 1 статьи 6 Закона о контрактной системе с целью обеспечения результативности и эффективности осуществления закупок, исходя из необходимости достижения заданных результатов с использованием наименьшего объема средств (энономности) и достижения наилучшего результата с использованием определенного объема средств (результативности), заказчик устанавливает НМЦК, исходя из наименьшей цены единицы товара и имеющегося у Заказчика объема финансового обеспечения
</t>
  </si>
  <si>
    <t>Цена за единицу, рассчитанная нормативным методом (средняя цена) (руб.)</t>
  </si>
  <si>
    <t>Заказчик: СПб ГКУЗ «Детский городской сурдологический центр»</t>
  </si>
  <si>
    <t xml:space="preserve">  Фирма 1         (вх №106 от 24.04.2026)</t>
  </si>
  <si>
    <t xml:space="preserve"> Фирма 2          (вх №108 от 24.04.2026)</t>
  </si>
  <si>
    <t xml:space="preserve"> Фирма 3        (вх №107 от 24.04.2026)</t>
  </si>
  <si>
    <t>В результате проведенного расчета Н(М)ЦК контракта составила: 35 700 рублей 00 копеек</t>
  </si>
  <si>
    <t>Тридцать пять тысяч семьсот рублей 00 копеек</t>
  </si>
  <si>
    <t xml:space="preserve">УТВЕРЖДАЮ
Главный врач СПб ГКУЗ «Детский городской сурдологический центр»
_____________________ Г.Ш.Туфатулин
«05» мая 2026 г.
</t>
  </si>
  <si>
    <t xml:space="preserve">Обоснование начальной (максимальной) цены контракта на поставку запасных частей для МФУ Kyocera для СПб ГКУЗ "Детский городской сурдологический центр" в 2026 году </t>
  </si>
  <si>
    <t xml:space="preserve">Обоснование начальной (максимальной)  цены контракта (далее – НМЦК) произведен в соответствии со статьей 22 Федерального закона от 05.04.2013 года № 44-ФЗ «О контрактной системе в сфере закупок товаров, работ, услуг для обеспечения государственных и муниципальных нужд» и Приказом Министерства экономического развития Российской Федерации от 02 октября 2013 года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В целях получения ценовой информации в отношении предполагаемого к поставке товара для определения НМЦК:
- направлены запросы (исх. № 108 от 17.04.2026 г.) о предоставлении ценовой информации поставщикам товаров из реестра котрактов, а также поставщикам обладающим опытом поставок соответствующих товаров, информация о которых имеется в свободном доступе (в частности, опубликована в печати, размещена на сайтах в сети "Интернет");
- размещен запрос цен товаров в единой информационной системе (исх. № 108 от 17.04.2026 г.№ 0372200087426000028)
На запросы были представлены ценовые предложения от 3 поставщиков.
Цена контракта определяется участником электронного аукциона на основе прилагаемого заказчиком расчета начальной (максимальной) цены контракта с учетом стоимости Товара, доставки, разгрузки в пределах 2-х этажей, сборки, а также все расходы на страхование, уплату налогов, пошлины, сборы и другие обязательные платежи, которые Поставщик должен выплатить в связи с выполнением обязательств по Контракту в соответствии с законодательством Российской Федерации.
Для определения НМЦК Заказчиком использован метод сопоставимых рыночных цен (анализа рынка) на основании ценовой информации на идентичные товары, полученной от 3-х Поставщиков с учетом всех существенных условий контракта.
Валюта, используемая для формирования цены контракта и расчетов с поставщиками (исполнителями, подрядчиками), - рубль Российской Федерации
</t>
  </si>
  <si>
    <t>Ремкомплект для лазерного устройства тип 19</t>
  </si>
  <si>
    <t>КОМПЛ</t>
  </si>
  <si>
    <t>Ремкомплект для лазерного устройства тип 4</t>
  </si>
  <si>
    <t>Начальная цена единицы товара по расчету методом сопоставимых рыночных цен не превышает нормативное значение (среднюю цену), поэтому применяется метод сопоставимых рыночных цен (анализ рынка) для расчета начальной (максимальной) цены контракта позиции.</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</si>
</sst>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р.&quot;;\-#,##0&quot;р.&quot;"/>
    <numFmt numFmtId="165" formatCode="#,##0.00_р_."/>
  </numFmts>
  <fonts count="22" x14ac:knownFonts="1">
    <font>
      <sz val="11"/>
      <color theme="1"/>
      <name val="Calibri"/>
      <family val="2"/>
      <charset val="204"/>
      <scheme val="minor"/>
    </font>
    <font>
      <sz val="10"/>
      <color theme="1"/>
      <name val="Calibri"/>
      <family val="2"/>
      <charset val="204"/>
      <scheme val="minor"/>
    </font>
    <font>
      <b/>
      <sz val="9"/>
      <color indexed="8"/>
      <name val="Times New Roman"/>
      <family val="1"/>
      <charset val="204"/>
    </font>
    <font>
      <i/>
      <sz val="9"/>
      <color indexed="8"/>
      <name val="Times New Roman"/>
      <family val="1"/>
      <charset val="204"/>
    </font>
    <font>
      <sz val="9"/>
      <color indexed="8"/>
      <name val="Times New Roman"/>
      <family val="1"/>
      <charset val="204"/>
    </font>
    <font>
      <b/>
      <sz val="9"/>
      <color theme="1"/>
      <name val="Times New Roman"/>
      <family val="1"/>
      <charset val="204"/>
    </font>
    <font>
      <sz val="10"/>
      <name val="Times New Roman"/>
      <family val="1"/>
      <charset val="204"/>
    </font>
    <font>
      <sz val="11"/>
      <color theme="1"/>
      <name val="Calibri"/>
      <family val="2"/>
      <charset val="204"/>
      <scheme val="minor"/>
    </font>
    <font>
      <sz val="11"/>
      <color theme="1"/>
      <name val="Calibri"/>
      <family val="2"/>
      <scheme val="minor"/>
    </font>
    <font>
      <sz val="10"/>
      <name val="Arial"/>
      <family val="2"/>
      <charset val="204"/>
    </font>
    <font>
      <sz val="10"/>
      <name val="Arial"/>
      <family val="2"/>
    </font>
    <font>
      <sz val="11"/>
      <color theme="1"/>
      <name val="Calibri"/>
      <family val="2"/>
      <charset val="238"/>
      <scheme val="minor"/>
    </font>
    <font>
      <sz val="10"/>
      <name val="Arial Cyr"/>
      <charset val="204"/>
    </font>
    <font>
      <sz val="12"/>
      <color theme="1"/>
      <name val="Times New Roman"/>
      <family val="1"/>
      <charset val="204"/>
    </font>
    <font>
      <b/>
      <sz val="9"/>
      <name val="Times New Roman"/>
      <family val="1"/>
      <charset val="204"/>
    </font>
    <font>
      <sz val="9"/>
      <color theme="1"/>
      <name val="Times New Roman"/>
      <family val="1"/>
      <charset val="204"/>
    </font>
    <font>
      <sz val="11"/>
      <name val="Calibri"/>
      <family val="2"/>
      <charset val="204"/>
      <scheme val="minor"/>
    </font>
    <font>
      <sz val="10"/>
      <name val="Calibri"/>
      <family val="2"/>
      <charset val="204"/>
      <scheme val="minor"/>
    </font>
    <font>
      <b/>
      <sz val="12"/>
      <name val="Times New Roman"/>
      <family val="1"/>
      <charset val="204"/>
    </font>
    <font>
      <sz val="11"/>
      <name val="Times New Roman"/>
      <family val="1"/>
      <charset val="204"/>
    </font>
    <font>
      <sz val="9"/>
      <name val="Times New Roman"/>
      <family val="1"/>
      <charset val="204"/>
    </font>
    <font>
      <sz val="12"/>
      <color indexed="8"/>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25">
    <xf numFmtId="0" fontId="0" fillId="0" borderId="0"/>
    <xf numFmtId="0" fontId="7" fillId="0" borderId="0"/>
    <xf numFmtId="0" fontId="7" fillId="0" borderId="0"/>
    <xf numFmtId="0" fontId="8" fillId="0" borderId="0"/>
    <xf numFmtId="0" fontId="7" fillId="0" borderId="0"/>
    <xf numFmtId="0" fontId="9" fillId="0" borderId="0"/>
    <xf numFmtId="164" fontId="10" fillId="0" borderId="0" applyFont="0" applyFill="0" applyBorder="0" applyAlignment="0" applyProtection="0"/>
    <xf numFmtId="0" fontId="9" fillId="0" borderId="0"/>
    <xf numFmtId="0" fontId="9" fillId="0" borderId="0"/>
    <xf numFmtId="0" fontId="11" fillId="0" borderId="0"/>
    <xf numFmtId="0" fontId="9" fillId="0" borderId="0"/>
    <xf numFmtId="0" fontId="9"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47">
    <xf numFmtId="0" fontId="0" fillId="0" borderId="0" xfId="0"/>
    <xf numFmtId="0" fontId="1" fillId="0" borderId="0" xfId="0" applyFont="1"/>
    <xf numFmtId="0" fontId="2" fillId="0" borderId="2" xfId="0" applyFont="1" applyBorder="1" applyAlignment="1">
      <alignment horizontal="center" vertical="center" wrapText="1"/>
    </xf>
    <xf numFmtId="3" fontId="1" fillId="0" borderId="0" xfId="0" applyNumberFormat="1" applyFont="1" applyAlignment="1">
      <alignment vertical="center"/>
    </xf>
    <xf numFmtId="0" fontId="13" fillId="0" borderId="0" xfId="0" applyFont="1" applyAlignment="1"/>
    <xf numFmtId="0" fontId="2" fillId="0" borderId="2" xfId="0" applyFont="1" applyBorder="1" applyAlignment="1">
      <alignment horizontal="center" vertical="top" wrapText="1"/>
    </xf>
    <xf numFmtId="0" fontId="2" fillId="0" borderId="2" xfId="0" applyFont="1" applyFill="1" applyBorder="1" applyAlignment="1">
      <alignment horizontal="center" vertical="top" wrapText="1"/>
    </xf>
    <xf numFmtId="0" fontId="4" fillId="0" borderId="2" xfId="0" applyFont="1" applyBorder="1" applyAlignment="1">
      <alignment horizontal="center" vertical="top" wrapText="1"/>
    </xf>
    <xf numFmtId="0" fontId="5"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0" fillId="0" borderId="0" xfId="0"/>
    <xf numFmtId="165" fontId="2" fillId="0" borderId="1" xfId="0" applyNumberFormat="1" applyFont="1" applyBorder="1" applyAlignment="1">
      <alignment horizontal="center" vertical="center" wrapText="1"/>
    </xf>
    <xf numFmtId="0" fontId="16" fillId="0" borderId="0" xfId="0" applyFont="1"/>
    <xf numFmtId="0" fontId="17" fillId="0" borderId="0" xfId="0" applyFont="1"/>
    <xf numFmtId="3" fontId="17" fillId="0" borderId="0" xfId="0" applyNumberFormat="1" applyFont="1" applyAlignment="1">
      <alignment vertical="center"/>
    </xf>
    <xf numFmtId="0" fontId="14" fillId="0" borderId="2" xfId="0" applyFont="1" applyBorder="1" applyAlignment="1">
      <alignment horizontal="center" vertical="center" wrapText="1"/>
    </xf>
    <xf numFmtId="0" fontId="4" fillId="0" borderId="8" xfId="0" applyFont="1" applyFill="1" applyBorder="1" applyAlignment="1">
      <alignment horizontal="center" vertical="center" wrapText="1"/>
    </xf>
    <xf numFmtId="3" fontId="4" fillId="0" borderId="8" xfId="0" applyNumberFormat="1" applyFont="1" applyFill="1" applyBorder="1" applyAlignment="1">
      <alignment horizontal="center" vertical="center" wrapText="1"/>
    </xf>
    <xf numFmtId="2" fontId="4" fillId="0" borderId="2" xfId="0" applyNumberFormat="1" applyFont="1" applyBorder="1" applyAlignment="1">
      <alignment horizontal="center" vertical="center" wrapText="1"/>
    </xf>
    <xf numFmtId="2" fontId="15" fillId="0" borderId="2" xfId="0" applyNumberFormat="1" applyFont="1" applyBorder="1" applyAlignment="1">
      <alignment horizontal="center" vertical="center" wrapText="1"/>
    </xf>
    <xf numFmtId="2" fontId="15" fillId="2" borderId="2" xfId="0" applyNumberFormat="1" applyFont="1" applyFill="1" applyBorder="1" applyAlignment="1">
      <alignment horizontal="center" vertical="center" wrapText="1"/>
    </xf>
    <xf numFmtId="2" fontId="4" fillId="0" borderId="2" xfId="0" applyNumberFormat="1" applyFont="1" applyFill="1" applyBorder="1" applyAlignment="1">
      <alignment horizontal="center" vertical="center" wrapText="1"/>
    </xf>
    <xf numFmtId="0" fontId="20" fillId="0" borderId="2" xfId="0" applyFont="1" applyBorder="1" applyAlignment="1">
      <alignment horizontal="center" vertical="center" wrapText="1"/>
    </xf>
    <xf numFmtId="0" fontId="21" fillId="0" borderId="8" xfId="0" applyFont="1" applyFill="1" applyBorder="1" applyAlignment="1">
      <alignment horizontal="left" vertical="center" wrapText="1"/>
    </xf>
    <xf numFmtId="0" fontId="13" fillId="0" borderId="0" xfId="0" applyFont="1" applyAlignment="1">
      <alignment horizontal="left"/>
    </xf>
    <xf numFmtId="0" fontId="6" fillId="0" borderId="0" xfId="0" applyNumberFormat="1" applyFont="1" applyFill="1" applyBorder="1" applyAlignment="1">
      <alignment horizontal="left" vertical="top" wrapText="1"/>
    </xf>
    <xf numFmtId="0" fontId="6" fillId="0" borderId="0" xfId="0" applyNumberFormat="1" applyFont="1" applyFill="1" applyBorder="1" applyAlignment="1">
      <alignment vertical="top" wrapText="1"/>
    </xf>
    <xf numFmtId="0" fontId="2" fillId="0" borderId="1"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8" xfId="0" applyFont="1" applyFill="1" applyBorder="1" applyAlignment="1">
      <alignment horizontal="center" vertical="center" wrapText="1"/>
    </xf>
    <xf numFmtId="3" fontId="2" fillId="0" borderId="2" xfId="0" applyNumberFormat="1" applyFont="1" applyFill="1" applyBorder="1" applyAlignment="1">
      <alignment horizontal="center" vertical="center" wrapText="1"/>
    </xf>
    <xf numFmtId="3" fontId="2" fillId="0" borderId="8"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2"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19" fillId="0" borderId="6" xfId="0" applyFont="1" applyFill="1" applyBorder="1" applyAlignment="1">
      <alignment horizontal="center" vertical="center" wrapText="1"/>
    </xf>
    <xf numFmtId="0" fontId="16" fillId="0" borderId="0" xfId="0" applyFont="1" applyAlignment="1">
      <alignment horizontal="center" wrapText="1"/>
    </xf>
    <xf numFmtId="0" fontId="18" fillId="0" borderId="7" xfId="0" applyFont="1" applyBorder="1" applyAlignment="1">
      <alignment horizontal="center" vertical="center"/>
    </xf>
    <xf numFmtId="0" fontId="18" fillId="0" borderId="0" xfId="0" applyFont="1" applyBorder="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xf>
    <xf numFmtId="0" fontId="6" fillId="0" borderId="0" xfId="0" applyFont="1" applyAlignment="1"/>
    <xf numFmtId="2" fontId="6" fillId="0" borderId="0" xfId="0" applyNumberFormat="1" applyFont="1"/>
  </cellXfs>
  <cellStyles count="25">
    <cellStyle name="Euro 2 2" xfId="6"/>
    <cellStyle name="Excel Built-in Normal" xfId="7"/>
    <cellStyle name="Normal 2" xfId="12"/>
    <cellStyle name="Normal 5" xfId="8"/>
    <cellStyle name="Normal 7" xfId="9"/>
    <cellStyle name="Normal_proposal" xfId="10"/>
    <cellStyle name="Обычный" xfId="0" builtinId="0"/>
    <cellStyle name="Обычный 10" xfId="1"/>
    <cellStyle name="Обычный 10 2" xfId="17"/>
    <cellStyle name="Обычный 11" xfId="18"/>
    <cellStyle name="Обычный 12" xfId="19"/>
    <cellStyle name="Обычный 13" xfId="20"/>
    <cellStyle name="Обычный 14" xfId="21"/>
    <cellStyle name="Обычный 15" xfId="22"/>
    <cellStyle name="Обычный 18" xfId="23"/>
    <cellStyle name="Обычный 19" xfId="24"/>
    <cellStyle name="Обычный 2" xfId="3"/>
    <cellStyle name="Обычный 2 2" xfId="11"/>
    <cellStyle name="Обычный 2 3" xfId="2"/>
    <cellStyle name="Обычный 2 4" xfId="13"/>
    <cellStyle name="Обычный 3" xfId="5"/>
    <cellStyle name="Обычный 4" xfId="4"/>
    <cellStyle name="Обычный 7" xfId="14"/>
    <cellStyle name="Обычный 8" xfId="15"/>
    <cellStyle name="Обычный 9" xfId="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10</xdr:col>
      <xdr:colOff>247650</xdr:colOff>
      <xdr:row>9</xdr:row>
      <xdr:rowOff>1571625</xdr:rowOff>
    </xdr:from>
    <xdr:to>
      <xdr:col>10</xdr:col>
      <xdr:colOff>1211036</xdr:colOff>
      <xdr:row>9</xdr:row>
      <xdr:rowOff>1924050</xdr:rowOff>
    </xdr:to>
    <xdr:pic>
      <xdr:nvPicPr>
        <xdr:cNvPr id="1469"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10765971" y="1966232"/>
          <a:ext cx="963386" cy="352425"/>
        </a:xfrm>
        <a:prstGeom prst="rect">
          <a:avLst/>
        </a:prstGeom>
        <a:noFill/>
        <a:ln w="9525">
          <a:noFill/>
          <a:miter lim="800000"/>
          <a:headEnd/>
          <a:tailEnd/>
        </a:ln>
      </xdr:spPr>
    </xdr:pic>
    <xdr:clientData/>
  </xdr:twoCellAnchor>
  <xdr:twoCellAnchor>
    <xdr:from>
      <xdr:col>10</xdr:col>
      <xdr:colOff>266700</xdr:colOff>
      <xdr:row>9</xdr:row>
      <xdr:rowOff>1400175</xdr:rowOff>
    </xdr:from>
    <xdr:to>
      <xdr:col>10</xdr:col>
      <xdr:colOff>419100</xdr:colOff>
      <xdr:row>9</xdr:row>
      <xdr:rowOff>1628775</xdr:rowOff>
    </xdr:to>
    <xdr:pic>
      <xdr:nvPicPr>
        <xdr:cNvPr id="1470"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11972925" y="1790700"/>
          <a:ext cx="152400" cy="228600"/>
        </a:xfrm>
        <a:prstGeom prst="rect">
          <a:avLst/>
        </a:prstGeom>
        <a:noFill/>
        <a:ln w="9525">
          <a:noFill/>
          <a:miter lim="800000"/>
          <a:headEnd/>
          <a:tailEnd/>
        </a:ln>
      </xdr:spPr>
    </xdr:pic>
    <xdr:clientData/>
  </xdr:twoCellAnchor>
  <xdr:twoCellAnchor>
    <xdr:from>
      <xdr:col>9</xdr:col>
      <xdr:colOff>84062</xdr:colOff>
      <xdr:row>9</xdr:row>
      <xdr:rowOff>755953</xdr:rowOff>
    </xdr:from>
    <xdr:to>
      <xdr:col>9</xdr:col>
      <xdr:colOff>881440</xdr:colOff>
      <xdr:row>9</xdr:row>
      <xdr:rowOff>1108378</xdr:rowOff>
    </xdr:to>
    <xdr:pic>
      <xdr:nvPicPr>
        <xdr:cNvPr id="147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10646229" y="1983620"/>
          <a:ext cx="797378" cy="352425"/>
        </a:xfrm>
        <a:prstGeom prst="rect">
          <a:avLst/>
        </a:prstGeom>
        <a:noFill/>
        <a:ln w="9525">
          <a:noFill/>
          <a:miter lim="800000"/>
          <a:headEnd/>
          <a:tailEnd/>
        </a:ln>
      </xdr:spPr>
    </xdr:pic>
    <xdr:clientData/>
  </xdr:twoCellAnchor>
  <xdr:twoCellAnchor>
    <xdr:from>
      <xdr:col>8</xdr:col>
      <xdr:colOff>35983</xdr:colOff>
      <xdr:row>9</xdr:row>
      <xdr:rowOff>568779</xdr:rowOff>
    </xdr:from>
    <xdr:to>
      <xdr:col>8</xdr:col>
      <xdr:colOff>893233</xdr:colOff>
      <xdr:row>9</xdr:row>
      <xdr:rowOff>1006929</xdr:rowOff>
    </xdr:to>
    <xdr:pic>
      <xdr:nvPicPr>
        <xdr:cNvPr id="147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9666816" y="1796446"/>
          <a:ext cx="857250" cy="438150"/>
        </a:xfrm>
        <a:prstGeom prst="rect">
          <a:avLst/>
        </a:prstGeom>
        <a:noFill/>
        <a:ln w="9525">
          <a:noFill/>
          <a:miter lim="800000"/>
          <a:headEnd/>
          <a:tailEnd/>
        </a:ln>
      </xdr:spPr>
    </xdr:pic>
    <xdr:clientData/>
  </xdr:twoCellAnchor>
  <xdr:twoCellAnchor>
    <xdr:from>
      <xdr:col>10</xdr:col>
      <xdr:colOff>266700</xdr:colOff>
      <xdr:row>9</xdr:row>
      <xdr:rowOff>1400175</xdr:rowOff>
    </xdr:from>
    <xdr:to>
      <xdr:col>10</xdr:col>
      <xdr:colOff>419100</xdr:colOff>
      <xdr:row>9</xdr:row>
      <xdr:rowOff>1628775</xdr:rowOff>
    </xdr:to>
    <xdr:pic>
      <xdr:nvPicPr>
        <xdr:cNvPr id="1474"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11972925" y="1790700"/>
          <a:ext cx="152400" cy="2286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0"/>
  <sheetViews>
    <sheetView tabSelected="1" view="pageBreakPreview" zoomScale="93" zoomScaleNormal="90" zoomScaleSheetLayoutView="93" workbookViewId="0">
      <selection activeCell="A14" sqref="A14:N14"/>
    </sheetView>
  </sheetViews>
  <sheetFormatPr defaultRowHeight="15" x14ac:dyDescent="0.25"/>
  <cols>
    <col min="1" max="1" width="6.5703125" customWidth="1"/>
    <col min="2" max="2" width="47.5703125" style="1" customWidth="1"/>
    <col min="3" max="3" width="9.140625" style="1"/>
    <col min="4" max="4" width="9.140625" style="3"/>
    <col min="5" max="6" width="12.7109375" style="1" customWidth="1"/>
    <col min="7" max="7" width="11.85546875" style="1" customWidth="1"/>
    <col min="8" max="8" width="16.42578125" customWidth="1"/>
    <col min="9" max="9" width="14" customWidth="1"/>
    <col min="10" max="10" width="14.85546875" customWidth="1"/>
    <col min="11" max="11" width="22.28515625" customWidth="1"/>
    <col min="12" max="12" width="15.140625" customWidth="1"/>
    <col min="13" max="13" width="16" customWidth="1"/>
    <col min="14" max="14" width="13.7109375" customWidth="1"/>
  </cols>
  <sheetData>
    <row r="2" spans="1:14" ht="15" customHeight="1" x14ac:dyDescent="0.25">
      <c r="A2" s="12"/>
      <c r="B2" s="13"/>
      <c r="C2" s="13"/>
      <c r="D2" s="14"/>
      <c r="E2" s="13"/>
      <c r="F2" s="13"/>
      <c r="G2" s="13"/>
      <c r="H2" s="12"/>
      <c r="I2" s="12"/>
      <c r="J2" s="12"/>
      <c r="K2" s="12"/>
      <c r="L2" s="39" t="s">
        <v>23</v>
      </c>
      <c r="M2" s="39"/>
      <c r="N2" s="39"/>
    </row>
    <row r="3" spans="1:14" x14ac:dyDescent="0.25">
      <c r="A3" s="12"/>
      <c r="B3" s="13"/>
      <c r="C3" s="13"/>
      <c r="D3" s="14"/>
      <c r="E3" s="13"/>
      <c r="F3" s="13"/>
      <c r="G3" s="13"/>
      <c r="H3" s="12"/>
      <c r="I3" s="12"/>
      <c r="J3" s="12"/>
      <c r="K3" s="12"/>
      <c r="L3" s="39"/>
      <c r="M3" s="39"/>
      <c r="N3" s="39"/>
    </row>
    <row r="4" spans="1:14" x14ac:dyDescent="0.25">
      <c r="A4" s="12"/>
      <c r="B4" s="13"/>
      <c r="C4" s="13"/>
      <c r="D4" s="14"/>
      <c r="E4" s="13"/>
      <c r="F4" s="13"/>
      <c r="G4" s="13"/>
      <c r="H4" s="12"/>
      <c r="I4" s="12"/>
      <c r="J4" s="12"/>
      <c r="K4" s="12"/>
      <c r="L4" s="39"/>
      <c r="M4" s="39"/>
      <c r="N4" s="39"/>
    </row>
    <row r="5" spans="1:14" x14ac:dyDescent="0.25">
      <c r="A5" s="12"/>
      <c r="B5" s="13"/>
      <c r="C5" s="13"/>
      <c r="D5" s="14"/>
      <c r="E5" s="13"/>
      <c r="F5" s="13"/>
      <c r="G5" s="13"/>
      <c r="H5" s="12"/>
      <c r="I5" s="12"/>
      <c r="J5" s="12"/>
      <c r="K5" s="12"/>
      <c r="L5" s="39"/>
      <c r="M5" s="39"/>
      <c r="N5" s="39"/>
    </row>
    <row r="6" spans="1:14" ht="34.5" customHeight="1" x14ac:dyDescent="0.25">
      <c r="A6" s="12"/>
      <c r="B6" s="13"/>
      <c r="C6" s="13"/>
      <c r="D6" s="14"/>
      <c r="E6" s="13"/>
      <c r="F6" s="13"/>
      <c r="G6" s="13"/>
      <c r="H6" s="12"/>
      <c r="I6" s="12"/>
      <c r="J6" s="12"/>
      <c r="K6" s="12"/>
      <c r="L6" s="39"/>
      <c r="M6" s="39"/>
      <c r="N6" s="39"/>
    </row>
    <row r="7" spans="1:14" ht="20.25" customHeight="1" x14ac:dyDescent="0.25">
      <c r="A7" s="28" t="s">
        <v>24</v>
      </c>
      <c r="B7" s="28"/>
      <c r="C7" s="28"/>
      <c r="D7" s="28"/>
      <c r="E7" s="28"/>
      <c r="F7" s="28"/>
      <c r="G7" s="28"/>
      <c r="H7" s="28"/>
      <c r="I7" s="28"/>
      <c r="J7" s="28"/>
      <c r="K7" s="28"/>
      <c r="L7" s="28"/>
      <c r="M7" s="28"/>
      <c r="N7" s="28"/>
    </row>
    <row r="8" spans="1:14" s="10" customFormat="1" ht="196.5" customHeight="1" x14ac:dyDescent="0.25">
      <c r="A8" s="38" t="s">
        <v>25</v>
      </c>
      <c r="B8" s="38"/>
      <c r="C8" s="38"/>
      <c r="D8" s="38"/>
      <c r="E8" s="38"/>
      <c r="F8" s="38"/>
      <c r="G8" s="38"/>
      <c r="H8" s="38"/>
      <c r="I8" s="38"/>
      <c r="J8" s="38"/>
      <c r="K8" s="38"/>
      <c r="L8" s="38"/>
      <c r="M8" s="38"/>
      <c r="N8" s="38"/>
    </row>
    <row r="9" spans="1:14" ht="37.5" customHeight="1" x14ac:dyDescent="0.25">
      <c r="A9" s="29" t="s">
        <v>8</v>
      </c>
      <c r="B9" s="29" t="s">
        <v>10</v>
      </c>
      <c r="C9" s="29" t="s">
        <v>12</v>
      </c>
      <c r="D9" s="31" t="s">
        <v>0</v>
      </c>
      <c r="E9" s="33" t="s">
        <v>1</v>
      </c>
      <c r="F9" s="34"/>
      <c r="G9" s="35"/>
      <c r="H9" s="36" t="s">
        <v>2</v>
      </c>
      <c r="I9" s="36"/>
      <c r="J9" s="36"/>
      <c r="K9" s="37" t="s">
        <v>14</v>
      </c>
      <c r="L9" s="37"/>
      <c r="M9" s="37"/>
      <c r="N9" s="37"/>
    </row>
    <row r="10" spans="1:14" ht="159.75" customHeight="1" x14ac:dyDescent="0.25">
      <c r="A10" s="30"/>
      <c r="B10" s="30"/>
      <c r="C10" s="30"/>
      <c r="D10" s="32"/>
      <c r="E10" s="15" t="s">
        <v>18</v>
      </c>
      <c r="F10" s="15" t="s">
        <v>19</v>
      </c>
      <c r="G10" s="15" t="s">
        <v>20</v>
      </c>
      <c r="H10" s="2" t="s">
        <v>5</v>
      </c>
      <c r="I10" s="5" t="s">
        <v>3</v>
      </c>
      <c r="J10" s="6" t="s">
        <v>11</v>
      </c>
      <c r="K10" s="7" t="s">
        <v>7</v>
      </c>
      <c r="L10" s="8" t="s">
        <v>6</v>
      </c>
      <c r="M10" s="8" t="s">
        <v>16</v>
      </c>
      <c r="N10" s="9" t="s">
        <v>4</v>
      </c>
    </row>
    <row r="11" spans="1:14" s="10" customFormat="1" ht="20.25" customHeight="1" x14ac:dyDescent="0.25">
      <c r="A11" s="16">
        <v>1</v>
      </c>
      <c r="B11" s="23" t="s">
        <v>26</v>
      </c>
      <c r="C11" s="16" t="s">
        <v>27</v>
      </c>
      <c r="D11" s="17">
        <v>1</v>
      </c>
      <c r="E11" s="22">
        <v>16800</v>
      </c>
      <c r="F11" s="22">
        <v>17000</v>
      </c>
      <c r="G11" s="22">
        <v>15900</v>
      </c>
      <c r="H11" s="18">
        <f t="shared" ref="H11" si="0">AVERAGEA(E11:G11)</f>
        <v>16566.666666666668</v>
      </c>
      <c r="I11" s="18">
        <f t="shared" ref="I11" si="1">SQRT(((SUM((POWER(G11-H11,2)),(POWER(F11-H11,2)),(POWER(E11-H11,2)))/(COLUMNS(E11:G11)-1))))</f>
        <v>585.94652770823154</v>
      </c>
      <c r="J11" s="21">
        <f t="shared" ref="J11" si="2">ROUND(I11/H11*100,2)</f>
        <v>3.54</v>
      </c>
      <c r="K11" s="18">
        <f t="shared" ref="K11" si="3">D11*H11</f>
        <v>16566.666666666668</v>
      </c>
      <c r="L11" s="19">
        <f>G11</f>
        <v>15900</v>
      </c>
      <c r="M11" s="19">
        <v>39544.9</v>
      </c>
      <c r="N11" s="20">
        <f>L11*D11</f>
        <v>15900</v>
      </c>
    </row>
    <row r="12" spans="1:14" s="10" customFormat="1" ht="20.25" customHeight="1" x14ac:dyDescent="0.25">
      <c r="A12" s="16">
        <v>2</v>
      </c>
      <c r="B12" s="23" t="s">
        <v>28</v>
      </c>
      <c r="C12" s="16" t="s">
        <v>27</v>
      </c>
      <c r="D12" s="17">
        <v>1</v>
      </c>
      <c r="E12" s="22">
        <v>20900</v>
      </c>
      <c r="F12" s="22">
        <v>20800</v>
      </c>
      <c r="G12" s="22">
        <v>19800</v>
      </c>
      <c r="H12" s="18">
        <f t="shared" ref="H12" si="4">AVERAGEA(E12:G12)</f>
        <v>20500</v>
      </c>
      <c r="I12" s="18">
        <f t="shared" ref="I12" si="5">SQRT(((SUM((POWER(G12-H12,2)),(POWER(F12-H12,2)),(POWER(E12-H12,2)))/(COLUMNS(E12:G12)-1))))</f>
        <v>608.27625302982199</v>
      </c>
      <c r="J12" s="21">
        <f t="shared" ref="J12" si="6">ROUND(I12/H12*100,2)</f>
        <v>2.97</v>
      </c>
      <c r="K12" s="18">
        <f t="shared" ref="K12" si="7">D12*H12</f>
        <v>20500</v>
      </c>
      <c r="L12" s="19">
        <f>G12</f>
        <v>19800</v>
      </c>
      <c r="M12" s="19">
        <v>24406.67</v>
      </c>
      <c r="N12" s="20">
        <f>L12*D12</f>
        <v>19800</v>
      </c>
    </row>
    <row r="13" spans="1:14" x14ac:dyDescent="0.25">
      <c r="A13" s="27" t="s">
        <v>9</v>
      </c>
      <c r="B13" s="27"/>
      <c r="C13" s="27"/>
      <c r="D13" s="27"/>
      <c r="E13" s="27"/>
      <c r="F13" s="27"/>
      <c r="G13" s="27"/>
      <c r="H13" s="27"/>
      <c r="I13" s="27"/>
      <c r="J13" s="27"/>
      <c r="K13" s="27"/>
      <c r="L13" s="27"/>
      <c r="M13" s="27"/>
      <c r="N13" s="11">
        <f>N11+N12</f>
        <v>35700</v>
      </c>
    </row>
    <row r="14" spans="1:14" ht="19.5" customHeight="1" x14ac:dyDescent="0.25">
      <c r="A14" s="40" t="s">
        <v>21</v>
      </c>
      <c r="B14" s="40"/>
      <c r="C14" s="40"/>
      <c r="D14" s="40"/>
      <c r="E14" s="40"/>
      <c r="F14" s="40"/>
      <c r="G14" s="40"/>
      <c r="H14" s="40"/>
      <c r="I14" s="40"/>
      <c r="J14" s="40"/>
      <c r="K14" s="40"/>
      <c r="L14" s="40"/>
      <c r="M14" s="40"/>
      <c r="N14" s="40"/>
    </row>
    <row r="15" spans="1:14" ht="15.75" x14ac:dyDescent="0.25">
      <c r="A15" s="41" t="s">
        <v>22</v>
      </c>
      <c r="B15" s="41"/>
      <c r="C15" s="41"/>
      <c r="D15" s="41"/>
      <c r="E15" s="41"/>
      <c r="F15" s="41"/>
      <c r="G15" s="41"/>
      <c r="H15" s="41"/>
      <c r="I15" s="41"/>
      <c r="J15" s="41"/>
      <c r="K15" s="41"/>
      <c r="L15" s="41"/>
      <c r="M15" s="41"/>
      <c r="N15" s="41"/>
    </row>
    <row r="16" spans="1:14" x14ac:dyDescent="0.25">
      <c r="A16" s="12"/>
      <c r="B16" s="13"/>
      <c r="C16" s="42"/>
      <c r="D16" s="43"/>
      <c r="E16" s="43"/>
      <c r="F16" s="44"/>
      <c r="G16" s="45"/>
      <c r="H16" s="42"/>
      <c r="I16" s="42"/>
      <c r="J16" s="42"/>
      <c r="K16" s="42"/>
      <c r="L16" s="42"/>
      <c r="M16" s="46"/>
      <c r="N16" s="42"/>
    </row>
    <row r="17" spans="1:14" ht="43.5" customHeight="1" x14ac:dyDescent="0.25">
      <c r="A17" s="25" t="s">
        <v>15</v>
      </c>
      <c r="B17" s="25"/>
      <c r="C17" s="25"/>
      <c r="D17" s="25"/>
      <c r="E17" s="25"/>
      <c r="F17" s="25"/>
      <c r="G17" s="25"/>
      <c r="H17" s="25"/>
      <c r="I17" s="25"/>
      <c r="J17" s="25"/>
      <c r="K17" s="25"/>
      <c r="L17" s="25"/>
      <c r="M17" s="25"/>
      <c r="N17" s="25"/>
    </row>
    <row r="18" spans="1:14" s="10" customFormat="1" ht="21.75" customHeight="1" x14ac:dyDescent="0.25">
      <c r="A18" s="26" t="s">
        <v>29</v>
      </c>
      <c r="B18" s="26"/>
      <c r="C18" s="26"/>
      <c r="D18" s="26"/>
      <c r="E18" s="26"/>
      <c r="F18" s="26"/>
      <c r="G18" s="26"/>
      <c r="H18" s="26"/>
      <c r="I18" s="26"/>
      <c r="J18" s="26"/>
      <c r="K18" s="26"/>
      <c r="L18" s="26"/>
      <c r="M18" s="26"/>
      <c r="N18" s="26"/>
    </row>
    <row r="19" spans="1:14" ht="15.75" x14ac:dyDescent="0.25">
      <c r="A19" s="24" t="s">
        <v>13</v>
      </c>
      <c r="B19" s="24"/>
    </row>
    <row r="20" spans="1:14" ht="15.75" x14ac:dyDescent="0.25">
      <c r="A20" s="4" t="s">
        <v>17</v>
      </c>
      <c r="B20" s="4"/>
    </row>
  </sheetData>
  <mergeCells count="17">
    <mergeCell ref="L2:N6"/>
    <mergeCell ref="A13:M13"/>
    <mergeCell ref="A7:N7"/>
    <mergeCell ref="A9:A10"/>
    <mergeCell ref="B9:B10"/>
    <mergeCell ref="C9:C10"/>
    <mergeCell ref="D9:D10"/>
    <mergeCell ref="E9:G9"/>
    <mergeCell ref="H9:J9"/>
    <mergeCell ref="K9:N9"/>
    <mergeCell ref="A8:N8"/>
    <mergeCell ref="A14:N14"/>
    <mergeCell ref="A19:B19"/>
    <mergeCell ref="D16:E16"/>
    <mergeCell ref="A15:N15"/>
    <mergeCell ref="A17:N17"/>
    <mergeCell ref="A18:N18"/>
  </mergeCells>
  <pageMargins left="0.19685039370078741" right="0.19685039370078741" top="0.74803149606299213" bottom="0.74803149606299213" header="0.31496062992125984" footer="0.31496062992125984"/>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2026-05-05T13:02:03Z</dcterms:modified>
</cp:coreProperties>
</file>