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87 САД\А_закупки 2026г\узел учета хол воды\"/>
    </mc:Choice>
  </mc:AlternateContent>
  <bookViews>
    <workbookView xWindow="0" yWindow="0" windowWidth="19200" windowHeight="11595"/>
  </bookViews>
  <sheets>
    <sheet name="Лист1 (2)" sheetId="2" r:id="rId1"/>
  </sheets>
  <calcPr calcId="152511"/>
</workbook>
</file>

<file path=xl/calcChain.xml><?xml version="1.0" encoding="utf-8"?>
<calcChain xmlns="http://schemas.openxmlformats.org/spreadsheetml/2006/main">
  <c r="X15" i="2" l="1"/>
  <c r="X14" i="2"/>
  <c r="X13" i="2"/>
  <c r="W13" i="2"/>
  <c r="V13" i="2"/>
  <c r="U13" i="2"/>
  <c r="T13" i="2"/>
  <c r="S13" i="2"/>
  <c r="L13" i="2"/>
  <c r="K13" i="2"/>
  <c r="N13" i="2" s="1"/>
  <c r="R13" i="2" s="1"/>
  <c r="M13" i="2" l="1"/>
  <c r="V14" i="2" l="1"/>
  <c r="V15" i="2" s="1"/>
  <c r="W14" i="2" l="1"/>
  <c r="W15" i="2" s="1"/>
  <c r="U14" i="2"/>
  <c r="U15" i="2" s="1"/>
  <c r="T14" i="2" l="1"/>
  <c r="T15" i="2" s="1"/>
  <c r="S14" i="2"/>
  <c r="S15" i="2" s="1"/>
  <c r="K14" i="2"/>
  <c r="N14" i="2" s="1"/>
  <c r="R14" i="2" s="1"/>
  <c r="R15" i="2" s="1"/>
  <c r="L14" i="2"/>
  <c r="Q15" i="2" l="1"/>
  <c r="M14" i="2"/>
</calcChain>
</file>

<file path=xl/sharedStrings.xml><?xml version="1.0" encoding="utf-8"?>
<sst xmlns="http://schemas.openxmlformats.org/spreadsheetml/2006/main" count="38" uniqueCount="36">
  <si>
    <t>(указывается предмет контракта )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</si>
  <si>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</si>
  <si>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11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</si>
  <si>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</si>
  <si>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</si>
  <si>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t>Наименование товара</t>
  </si>
  <si>
    <t>Единица измерения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</si>
  <si>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</si>
  <si>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</si>
  <si>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</si>
  <si>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</si>
  <si>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</si>
  <si>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</si>
  <si>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</si>
  <si>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</si>
  <si>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</si>
  <si>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 работ, услуг (руб)</t>
  </si>
  <si>
    <t>16=11*14</t>
  </si>
  <si>
    <t>Государственное бюджетное дошкольное образовательное учреждение детский сад № 87 Калининского района Санкт - Петербурга.</t>
  </si>
  <si>
    <t>Средняя цена (с учетом  исследования рынка на 2023 год) (руб/мес)</t>
  </si>
  <si>
    <t>Цена (по нормативу)100-р</t>
  </si>
  <si>
    <t xml:space="preserve">Итого </t>
  </si>
  <si>
    <t>Общая стоимость с учетом нормирвания  по  100-р (руб)</t>
  </si>
  <si>
    <t>минимальная</t>
  </si>
  <si>
    <t>Доп характеристики   этаж/ост</t>
  </si>
  <si>
    <t>лифт-связь</t>
  </si>
  <si>
    <t>Метеор</t>
  </si>
  <si>
    <t xml:space="preserve"> </t>
  </si>
  <si>
    <t>С целью экономии бюджетных средств цена закупки учитывается по наименьшей цене</t>
  </si>
  <si>
    <t>Заведующий ГБДОУ детский сад № 87                                              /И.Г. Аргеландер/</t>
  </si>
  <si>
    <t>Общая стоимость товаров, работ, услу по наименьшей цене  (руб)</t>
  </si>
  <si>
    <t>Насосное оборудование wilo Stratos MAXO-D 32/0,5-8 PN6/10 (2164647)</t>
  </si>
  <si>
    <t>Выполнение работ по техническому обслуживанию водомерного узла, обслуживание системы АСКУЭР на водомерных узлах</t>
  </si>
  <si>
    <t>Выполнение работ по техническому обслуживанию и ремонту водомерных узлов в 2026 году по по адресам: 195197, Санкт-Петербург, проспект Маршала Блюхера, дом 5, корпус 2, строение 1; 195197, Санкт-Петербург, Полюстровский проспект, дом 73, корпус 3, строение 1; 195197, Санкт-Петербург, Полюстровский пр., дом 65,строение 1.</t>
  </si>
  <si>
    <t>Выполнение работ по техническому обслуживанию системы АСКУЭР на водомерных узлах в 2026 году по по адресам: 195197, Санкт-Петербург, проспект Маршала Блюхера, дом 5, корпус 2, строение 1; 195197, Санкт-Петербург, Полюстровский проспект, дом 73, корпус 3, строение 1; 195197, Санкт-Петербург, Полюстровский пр., дом 65,строение 1.</t>
  </si>
  <si>
    <t>мес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</si>
</sst>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8"/>
      <color rgb="FF00000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/>
    <xf numFmtId="0" fontId="7" fillId="0" borderId="0"/>
  </cellStyleXfs>
  <cellXfs count="73">
    <xf numFmtId="0" fontId="0" fillId="0" borderId="0" xfId="0"/>
    <xf numFmtId="0" fontId="2" fillId="0" borderId="5" xfId="0" applyFont="1" applyBorder="1" applyAlignment="1"/>
    <xf numFmtId="0" fontId="2" fillId="0" borderId="6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0" fillId="2" borderId="0" xfId="0" applyFill="1"/>
    <xf numFmtId="0" fontId="2" fillId="2" borderId="0" xfId="0" applyFont="1" applyFill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 shrinkToFit="1"/>
    </xf>
    <xf numFmtId="0" fontId="2" fillId="2" borderId="5" xfId="0" applyFont="1" applyFill="1" applyBorder="1" applyAlignment="1">
      <alignment horizontal="center" vertical="top" wrapText="1"/>
    </xf>
    <xf numFmtId="9" fontId="2" fillId="2" borderId="5" xfId="1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 shrinkToFit="1"/>
    </xf>
    <xf numFmtId="2" fontId="3" fillId="2" borderId="7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2" fontId="1" fillId="2" borderId="0" xfId="0" applyNumberFormat="1" applyFont="1" applyFill="1"/>
    <xf numFmtId="2" fontId="3" fillId="2" borderId="0" xfId="0" applyNumberFormat="1" applyFont="1" applyFill="1" applyBorder="1" applyAlignment="1">
      <alignment horizontal="left" vertical="center" wrapText="1"/>
    </xf>
    <xf numFmtId="2" fontId="2" fillId="2" borderId="5" xfId="1" applyNumberFormat="1" applyFont="1" applyFill="1" applyBorder="1" applyAlignment="1">
      <alignment horizontal="center" vertical="center" wrapText="1"/>
    </xf>
    <xf numFmtId="2" fontId="2" fillId="2" borderId="7" xfId="0" applyNumberFormat="1" applyFont="1" applyFill="1" applyBorder="1" applyAlignment="1">
      <alignment horizontal="center" vertical="center" wrapText="1" shrinkToFit="1"/>
    </xf>
    <xf numFmtId="2" fontId="1" fillId="2" borderId="5" xfId="0" applyNumberFormat="1" applyFont="1" applyFill="1" applyBorder="1" applyAlignment="1">
      <alignment horizontal="center" vertical="center"/>
    </xf>
    <xf numFmtId="2" fontId="0" fillId="2" borderId="0" xfId="0" applyNumberFormat="1" applyFill="1"/>
    <xf numFmtId="2" fontId="3" fillId="2" borderId="0" xfId="0" applyNumberFormat="1" applyFont="1" applyFill="1" applyAlignment="1">
      <alignment horizontal="center" vertical="center"/>
    </xf>
    <xf numFmtId="4" fontId="0" fillId="0" borderId="0" xfId="0" applyNumberFormat="1"/>
    <xf numFmtId="0" fontId="3" fillId="2" borderId="0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49" fontId="10" fillId="2" borderId="5" xfId="1" applyNumberFormat="1" applyFont="1" applyFill="1" applyBorder="1" applyAlignment="1">
      <alignment horizontal="center" vertical="center"/>
    </xf>
    <xf numFmtId="3" fontId="9" fillId="2" borderId="5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 wrapText="1" shrinkToFit="1"/>
    </xf>
    <xf numFmtId="2" fontId="0" fillId="2" borderId="0" xfId="0" applyNumberFormat="1" applyFill="1" applyAlignment="1">
      <alignment horizontal="center"/>
    </xf>
    <xf numFmtId="0" fontId="9" fillId="0" borderId="7" xfId="0" applyFont="1" applyBorder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9" fillId="0" borderId="7" xfId="0" applyNumberFormat="1" applyFont="1" applyFill="1" applyBorder="1" applyAlignment="1" applyProtection="1">
      <alignment horizontal="left" vertical="center" wrapText="1"/>
    </xf>
    <xf numFmtId="2" fontId="3" fillId="2" borderId="7" xfId="0" applyNumberFormat="1" applyFont="1" applyFill="1" applyBorder="1" applyAlignment="1">
      <alignment horizontal="center" vertical="center" wrapText="1" shrinkToFit="1"/>
    </xf>
    <xf numFmtId="164" fontId="3" fillId="2" borderId="7" xfId="0" applyNumberFormat="1" applyFont="1" applyFill="1" applyBorder="1" applyAlignment="1" applyProtection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9" fontId="3" fillId="2" borderId="7" xfId="1" applyFont="1" applyFill="1" applyBorder="1" applyAlignment="1">
      <alignment horizontal="center" vertical="center"/>
    </xf>
    <xf numFmtId="2" fontId="3" fillId="2" borderId="7" xfId="1" applyNumberFormat="1" applyFont="1" applyFill="1" applyBorder="1" applyAlignment="1">
      <alignment horizontal="center" vertical="center"/>
    </xf>
    <xf numFmtId="0" fontId="0" fillId="0" borderId="5" xfId="0" applyBorder="1"/>
    <xf numFmtId="0" fontId="2" fillId="2" borderId="5" xfId="0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/>
    <xf numFmtId="0" fontId="1" fillId="0" borderId="0" xfId="0" applyFont="1"/>
    <xf numFmtId="0" fontId="1" fillId="0" borderId="0" xfId="0" applyFont="1" applyBorder="1"/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</cellXfs>
  <cellStyles count="5">
    <cellStyle name="Обычный" xfId="0" builtinId="0"/>
    <cellStyle name="Обычный 10 2 2 2 2 2 2 2 5" xfId="4"/>
    <cellStyle name="Обычный 2" xfId="2"/>
    <cellStyle name="Обычный 3" xfId="3"/>
    <cellStyle name="Процент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114300</xdr:colOff>
      <xdr:row>10</xdr:row>
      <xdr:rowOff>1084807</xdr:rowOff>
    </xdr:from>
    <xdr:to>
      <xdr:col>12</xdr:col>
      <xdr:colOff>723899</xdr:colOff>
      <xdr:row>10</xdr:row>
      <xdr:rowOff>1266824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3389857"/>
          <a:ext cx="609599" cy="182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1019176</xdr:colOff>
      <xdr:row>10</xdr:row>
      <xdr:rowOff>1009652</xdr:rowOff>
    </xdr:from>
    <xdr:to>
      <xdr:col>11</xdr:col>
      <xdr:colOff>902759</xdr:colOff>
      <xdr:row>10</xdr:row>
      <xdr:rowOff>1265603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3314702"/>
          <a:ext cx="912283" cy="255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tabSelected="1" zoomScale="90" zoomScaleNormal="90" workbookViewId="0">
      <selection activeCell="X14" sqref="X14"/>
    </sheetView>
  </sheetViews>
  <sheetFormatPr defaultRowHeight="15" x14ac:dyDescent="0.25"/>
  <cols>
    <col min="1" max="1" width="5.28515625" customWidth="1"/>
    <col min="2" max="2" width="29" customWidth="1"/>
    <col min="3" max="3" width="22.7109375" hidden="1" customWidth="1"/>
    <col min="4" max="4" width="9.5703125" hidden="1" customWidth="1"/>
    <col min="5" max="5" width="9.42578125" customWidth="1"/>
    <col min="6" max="6" width="15.42578125" customWidth="1"/>
    <col min="7" max="7" width="15.42578125" style="10" customWidth="1"/>
    <col min="8" max="8" width="16" customWidth="1"/>
    <col min="9" max="9" width="11.5703125" hidden="1" customWidth="1"/>
    <col min="10" max="10" width="13" hidden="1" customWidth="1"/>
    <col min="11" max="11" width="15.42578125" customWidth="1"/>
    <col min="12" max="12" width="15.85546875" customWidth="1"/>
    <col min="13" max="14" width="12.28515625" customWidth="1"/>
    <col min="15" max="15" width="12.28515625" style="35" hidden="1" customWidth="1"/>
    <col min="16" max="16" width="9.7109375" customWidth="1"/>
    <col min="17" max="17" width="15" hidden="1" customWidth="1"/>
    <col min="18" max="18" width="12.85546875" bestFit="1" customWidth="1"/>
    <col min="19" max="19" width="15.85546875" hidden="1" customWidth="1"/>
    <col min="20" max="20" width="11.7109375" hidden="1" customWidth="1"/>
    <col min="21" max="21" width="10.5703125" hidden="1" customWidth="1"/>
    <col min="22" max="22" width="14.5703125" hidden="1" customWidth="1"/>
    <col min="23" max="23" width="13.85546875" hidden="1" customWidth="1"/>
    <col min="24" max="24" width="19" customWidth="1"/>
  </cols>
  <sheetData>
    <row r="1" spans="1:24" s="10" customFormat="1" x14ac:dyDescent="0.25">
      <c r="A1" s="6"/>
      <c r="B1" s="6"/>
      <c r="C1" s="7"/>
      <c r="D1" s="8"/>
      <c r="E1" s="6"/>
      <c r="F1" s="6"/>
      <c r="G1" s="6"/>
      <c r="H1" s="6"/>
      <c r="I1" s="6"/>
      <c r="J1" s="6"/>
      <c r="K1" s="6"/>
      <c r="L1" s="6"/>
      <c r="M1" s="6"/>
      <c r="N1" s="6"/>
      <c r="O1" s="30"/>
      <c r="P1" s="6"/>
      <c r="Q1" s="6"/>
      <c r="R1" s="9"/>
    </row>
    <row r="2" spans="1:24" s="10" customFormat="1" x14ac:dyDescent="0.25">
      <c r="A2" s="68" t="s">
        <v>27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24" s="10" customFormat="1" x14ac:dyDescent="0.25">
      <c r="A3" s="69" t="s">
        <v>32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</row>
    <row r="4" spans="1:24" s="10" customFormat="1" x14ac:dyDescent="0.25">
      <c r="A4" s="70" t="s">
        <v>0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</row>
    <row r="5" spans="1:24" s="10" customFormat="1" x14ac:dyDescent="0.25">
      <c r="A5" s="6"/>
      <c r="B5" s="6"/>
      <c r="C5" s="7"/>
      <c r="D5" s="11"/>
      <c r="E5" s="28"/>
      <c r="F5" s="6"/>
      <c r="G5" s="6"/>
      <c r="H5" s="6"/>
      <c r="I5" s="6"/>
      <c r="J5" s="6"/>
      <c r="K5" s="6"/>
      <c r="L5" s="6"/>
      <c r="M5" s="6"/>
      <c r="N5" s="6"/>
      <c r="O5" s="30"/>
      <c r="P5" s="6"/>
      <c r="Q5" s="6"/>
      <c r="R5" s="6"/>
    </row>
    <row r="6" spans="1:24" s="10" customFormat="1" x14ac:dyDescent="0.25">
      <c r="A6" s="69" t="s">
        <v>18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</row>
    <row r="7" spans="1:24" s="10" customFormat="1" x14ac:dyDescent="0.25">
      <c r="A7" s="71" t="s">
        <v>1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</row>
    <row r="8" spans="1:24" s="10" customFormat="1" ht="30.75" customHeight="1" x14ac:dyDescent="0.25">
      <c r="A8" s="72" t="s">
        <v>2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</row>
    <row r="9" spans="1:24" s="10" customFormat="1" ht="30.75" hidden="1" customHeight="1" x14ac:dyDescent="0.25">
      <c r="A9" s="27"/>
      <c r="B9" s="38"/>
      <c r="C9" s="27"/>
      <c r="D9" s="27"/>
      <c r="E9" s="27"/>
      <c r="F9" s="44" t="s">
        <v>25</v>
      </c>
      <c r="G9" s="45" t="s">
        <v>26</v>
      </c>
      <c r="H9" s="41"/>
      <c r="I9" s="27"/>
      <c r="J9" s="27"/>
      <c r="K9" s="27"/>
      <c r="L9" s="27"/>
      <c r="M9" s="27"/>
      <c r="N9" s="27"/>
      <c r="O9" s="31"/>
      <c r="P9" s="27"/>
      <c r="Q9" s="27"/>
      <c r="R9" s="27"/>
    </row>
    <row r="10" spans="1:24" x14ac:dyDescent="0.25">
      <c r="A10" s="66" t="s">
        <v>3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1">
        <v>1</v>
      </c>
      <c r="R10" s="2"/>
    </row>
    <row r="11" spans="1:24" s="10" customFormat="1" ht="114" x14ac:dyDescent="0.25">
      <c r="A11" s="12" t="s">
        <v>4</v>
      </c>
      <c r="B11" s="13"/>
      <c r="C11" s="13" t="s">
        <v>5</v>
      </c>
      <c r="D11" s="13" t="s">
        <v>24</v>
      </c>
      <c r="E11" s="13" t="s">
        <v>6</v>
      </c>
      <c r="F11" s="13" t="s">
        <v>7</v>
      </c>
      <c r="G11" s="13" t="s">
        <v>8</v>
      </c>
      <c r="H11" s="13" t="s">
        <v>9</v>
      </c>
      <c r="I11" s="13" t="s">
        <v>10</v>
      </c>
      <c r="J11" s="13" t="s">
        <v>11</v>
      </c>
      <c r="K11" s="13" t="s">
        <v>12</v>
      </c>
      <c r="L11" s="14" t="s">
        <v>13</v>
      </c>
      <c r="M11" s="15" t="s">
        <v>14</v>
      </c>
      <c r="N11" s="13" t="s">
        <v>19</v>
      </c>
      <c r="O11" s="32" t="s">
        <v>20</v>
      </c>
      <c r="P11" s="13" t="s">
        <v>15</v>
      </c>
      <c r="Q11" s="13" t="s">
        <v>22</v>
      </c>
      <c r="R11" s="13" t="s">
        <v>16</v>
      </c>
      <c r="V11" s="10" t="s">
        <v>23</v>
      </c>
      <c r="X11" s="13" t="s">
        <v>30</v>
      </c>
    </row>
    <row r="12" spans="1:24" s="10" customFormat="1" x14ac:dyDescent="0.25">
      <c r="A12" s="16">
        <v>1</v>
      </c>
      <c r="B12" s="16"/>
      <c r="C12" s="13">
        <v>2</v>
      </c>
      <c r="D12" s="16">
        <v>3</v>
      </c>
      <c r="E12" s="22">
        <v>4</v>
      </c>
      <c r="F12" s="21">
        <v>5</v>
      </c>
      <c r="G12" s="22">
        <v>6</v>
      </c>
      <c r="H12" s="21">
        <v>7</v>
      </c>
      <c r="I12" s="22">
        <v>8</v>
      </c>
      <c r="J12" s="21">
        <v>9</v>
      </c>
      <c r="K12" s="22">
        <v>10</v>
      </c>
      <c r="L12" s="21">
        <v>11</v>
      </c>
      <c r="M12" s="22">
        <v>12</v>
      </c>
      <c r="N12" s="22"/>
      <c r="O12" s="33"/>
      <c r="P12" s="21">
        <v>13</v>
      </c>
      <c r="Q12" s="22">
        <v>14</v>
      </c>
      <c r="R12" s="21" t="s">
        <v>17</v>
      </c>
      <c r="X12" s="20"/>
    </row>
    <row r="13" spans="1:24" s="10" customFormat="1" ht="166.5" customHeight="1" x14ac:dyDescent="0.25">
      <c r="A13" s="21">
        <v>1</v>
      </c>
      <c r="B13" s="49" t="s">
        <v>33</v>
      </c>
      <c r="C13" s="49" t="s">
        <v>31</v>
      </c>
      <c r="D13" s="51">
        <v>305997</v>
      </c>
      <c r="E13" s="22" t="s">
        <v>35</v>
      </c>
      <c r="F13" s="52">
        <v>16700</v>
      </c>
      <c r="G13" s="52">
        <v>14000</v>
      </c>
      <c r="H13" s="23">
        <v>12340.9</v>
      </c>
      <c r="I13" s="52"/>
      <c r="J13" s="23"/>
      <c r="K13" s="53">
        <f>(F13+G13+H13)/3</f>
        <v>14346.966666666667</v>
      </c>
      <c r="L13" s="54">
        <f t="shared" ref="L13" si="0">STDEV(F13:J13)</f>
        <v>2200.1653581795381</v>
      </c>
      <c r="M13" s="55">
        <f t="shared" ref="M13" si="1">L13/K13</f>
        <v>0.15335404404969724</v>
      </c>
      <c r="N13" s="56">
        <f>K13</f>
        <v>14346.966666666667</v>
      </c>
      <c r="O13" s="42"/>
      <c r="P13" s="43">
        <v>7</v>
      </c>
      <c r="Q13" s="20"/>
      <c r="R13" s="20">
        <f t="shared" ref="R13" si="2">ROUND((N13*P13),2)</f>
        <v>100428.77</v>
      </c>
      <c r="S13" s="40">
        <f>F13*P13</f>
        <v>116900</v>
      </c>
      <c r="T13" s="35">
        <f>G13*P13</f>
        <v>98000</v>
      </c>
      <c r="U13" s="35">
        <f>F13*$P$14</f>
        <v>116900</v>
      </c>
      <c r="V13" s="48">
        <f>H13*P13</f>
        <v>86386.3</v>
      </c>
      <c r="W13" s="35">
        <f>H13*$P$14</f>
        <v>86386.3</v>
      </c>
      <c r="X13" s="20">
        <f>H13*P13</f>
        <v>86386.3</v>
      </c>
    </row>
    <row r="14" spans="1:24" s="10" customFormat="1" ht="166.5" customHeight="1" x14ac:dyDescent="0.25">
      <c r="A14" s="21">
        <v>1</v>
      </c>
      <c r="B14" s="49" t="s">
        <v>34</v>
      </c>
      <c r="C14" s="49" t="s">
        <v>31</v>
      </c>
      <c r="D14" s="51">
        <v>305997</v>
      </c>
      <c r="E14" s="22" t="s">
        <v>35</v>
      </c>
      <c r="F14" s="52">
        <v>6700</v>
      </c>
      <c r="G14" s="52">
        <v>5700</v>
      </c>
      <c r="H14" s="23">
        <v>4680</v>
      </c>
      <c r="I14" s="52"/>
      <c r="J14" s="23"/>
      <c r="K14" s="53">
        <f>(F14+G14+H14)/3</f>
        <v>5693.333333333333</v>
      </c>
      <c r="L14" s="54">
        <f t="shared" ref="L14" si="3">STDEV(F14:J14)</f>
        <v>1010.0165015153642</v>
      </c>
      <c r="M14" s="55">
        <f t="shared" ref="M14" si="4">L14/K14</f>
        <v>0.17740336677670332</v>
      </c>
      <c r="N14" s="56">
        <f>K14</f>
        <v>5693.333333333333</v>
      </c>
      <c r="O14" s="42"/>
      <c r="P14" s="43">
        <v>7</v>
      </c>
      <c r="Q14" s="20"/>
      <c r="R14" s="20">
        <f t="shared" ref="R14" si="5">ROUND((N14*P14),2)</f>
        <v>39853.33</v>
      </c>
      <c r="S14" s="40">
        <f>F14*P14</f>
        <v>46900</v>
      </c>
      <c r="T14" s="35">
        <f>G14*P14</f>
        <v>39900</v>
      </c>
      <c r="U14" s="35">
        <f>F14*$P$14</f>
        <v>46900</v>
      </c>
      <c r="V14" s="48">
        <f>H14*P14</f>
        <v>32760</v>
      </c>
      <c r="W14" s="35">
        <f>H14*$P$14</f>
        <v>32760</v>
      </c>
      <c r="X14" s="20">
        <f>H14*P14</f>
        <v>32760</v>
      </c>
    </row>
    <row r="15" spans="1:24" s="10" customFormat="1" ht="20.25" customHeight="1" x14ac:dyDescent="0.25">
      <c r="A15" s="18"/>
      <c r="B15" s="18"/>
      <c r="C15" s="57"/>
      <c r="D15" s="58" t="s">
        <v>21</v>
      </c>
      <c r="E15" s="19"/>
      <c r="F15" s="17"/>
      <c r="G15" s="19"/>
      <c r="H15" s="57"/>
      <c r="I15" s="19"/>
      <c r="J15" s="19"/>
      <c r="K15" s="19"/>
      <c r="L15" s="19"/>
      <c r="M15" s="19"/>
      <c r="N15" s="19"/>
      <c r="O15" s="34"/>
      <c r="P15" s="19"/>
      <c r="Q15" s="20">
        <f>SUM(Q14:Q14)</f>
        <v>0</v>
      </c>
      <c r="R15" s="20">
        <f>R14</f>
        <v>39853.33</v>
      </c>
      <c r="S15" s="20">
        <f t="shared" ref="S15:X15" si="6">S14</f>
        <v>46900</v>
      </c>
      <c r="T15" s="20">
        <f t="shared" si="6"/>
        <v>39900</v>
      </c>
      <c r="U15" s="20">
        <f t="shared" si="6"/>
        <v>46900</v>
      </c>
      <c r="V15" s="20">
        <f t="shared" si="6"/>
        <v>32760</v>
      </c>
      <c r="W15" s="20">
        <f t="shared" si="6"/>
        <v>32760</v>
      </c>
      <c r="X15" s="20">
        <f>X14+X13</f>
        <v>119146.3</v>
      </c>
    </row>
    <row r="16" spans="1:24" x14ac:dyDescent="0.25">
      <c r="Q16" s="37"/>
      <c r="S16" s="39"/>
    </row>
    <row r="17" spans="1:19" x14ac:dyDescent="0.25">
      <c r="C17" s="64" t="s">
        <v>28</v>
      </c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10"/>
      <c r="R17" s="10"/>
      <c r="S17" s="10"/>
    </row>
    <row r="18" spans="1:19" ht="20.25" x14ac:dyDescent="0.25">
      <c r="C18" s="59"/>
      <c r="D18" s="60"/>
      <c r="E18" s="61"/>
      <c r="F18" s="61"/>
      <c r="G18" s="61"/>
      <c r="H18" s="5"/>
      <c r="I18" s="62"/>
      <c r="J18" s="62"/>
      <c r="K18" s="62"/>
      <c r="L18" s="62"/>
      <c r="M18" s="61"/>
      <c r="N18" s="6"/>
      <c r="O18" s="30"/>
      <c r="P18" s="6"/>
      <c r="Q18" s="10"/>
      <c r="R18" s="10"/>
      <c r="S18" s="10"/>
    </row>
    <row r="19" spans="1:19" ht="26.1" customHeight="1" x14ac:dyDescent="0.25">
      <c r="A19" s="25"/>
      <c r="B19" s="25"/>
      <c r="C19" s="61" t="s">
        <v>29</v>
      </c>
      <c r="D19" s="63"/>
      <c r="E19" s="25"/>
      <c r="F19" s="29"/>
      <c r="G19" s="25"/>
      <c r="H19" s="5"/>
      <c r="I19" s="5"/>
      <c r="J19" s="5"/>
      <c r="K19" s="5"/>
      <c r="L19" s="5"/>
      <c r="M19" s="3"/>
      <c r="N19" s="50"/>
      <c r="O19" s="36"/>
      <c r="P19" s="50"/>
      <c r="Q19" s="50"/>
      <c r="R19" s="50"/>
      <c r="S19" s="10"/>
    </row>
    <row r="20" spans="1:19" ht="26.1" customHeight="1" x14ac:dyDescent="0.25">
      <c r="A20" s="3"/>
      <c r="B20" s="3"/>
      <c r="D20" s="4"/>
      <c r="E20" s="3"/>
      <c r="F20" s="5"/>
      <c r="G20" s="46"/>
      <c r="H20" s="24"/>
      <c r="I20" s="26"/>
      <c r="J20" s="26"/>
      <c r="K20" s="26"/>
      <c r="L20" s="26"/>
      <c r="M20" s="3"/>
      <c r="N20" s="3"/>
      <c r="O20" s="36"/>
      <c r="P20" s="3"/>
      <c r="Q20" s="3"/>
      <c r="R20" s="3"/>
      <c r="S20" s="39"/>
    </row>
    <row r="21" spans="1:19" x14ac:dyDescent="0.25">
      <c r="F21" s="24"/>
      <c r="G21" s="47"/>
      <c r="S21" s="39"/>
    </row>
  </sheetData>
  <mergeCells count="8">
    <mergeCell ref="C17:P17"/>
    <mergeCell ref="A10:P10"/>
    <mergeCell ref="A2:R2"/>
    <mergeCell ref="A3:R3"/>
    <mergeCell ref="A4:R4"/>
    <mergeCell ref="A6:R6"/>
    <mergeCell ref="A7:R7"/>
    <mergeCell ref="A8:R8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Колесникова Екатерина Владимировна</cp:lastModifiedBy>
  <cp:lastPrinted>2026-05-06T14:59:53Z</cp:lastPrinted>
  <dcterms:created xsi:type="dcterms:W3CDTF">2019-02-19T14:21:41Z</dcterms:created>
  <dcterms:modified xsi:type="dcterms:W3CDTF">2026-05-06T15:00:41Z</dcterms:modified>
</cp:coreProperties>
</file>