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НМЦК" sheetId="1" r:id="rId1"/>
    <sheet name="Обоснование иного метода" sheetId="2" r:id="rId2"/>
  </sheets>
  <definedNames>
    <definedName name="_xlnm.Print_Area" localSheetId="0">НМЦК!$A$2:$L$40</definedName>
    <definedName name="_xlnm.Print_Area" localSheetId="1">'Обоснование иного метода'!$A$4:$N$10</definedName>
  </definedNames>
  <calcPr calcId="125725"/>
</workbook>
</file>

<file path=xl/calcChain.xml><?xml version="1.0" encoding="utf-8"?>
<calcChain xmlns="http://schemas.openxmlformats.org/spreadsheetml/2006/main">
  <c r="E40" i="1"/>
  <c r="H34"/>
  <c r="H36"/>
  <c r="H38"/>
  <c r="G33"/>
  <c r="H33" s="1"/>
  <c r="G34"/>
  <c r="G35"/>
  <c r="H35" s="1"/>
  <c r="G36"/>
  <c r="G37"/>
  <c r="H37" s="1"/>
  <c r="G38"/>
  <c r="G32"/>
  <c r="H32" s="1"/>
  <c r="F33"/>
  <c r="F34"/>
  <c r="F35"/>
  <c r="F36"/>
  <c r="F37"/>
  <c r="F38"/>
  <c r="F32"/>
  <c r="E33"/>
  <c r="E34"/>
  <c r="E35"/>
  <c r="E36"/>
  <c r="E37"/>
  <c r="E38"/>
  <c r="E32"/>
  <c r="H8" l="1"/>
  <c r="I8"/>
  <c r="J8" s="1"/>
  <c r="K8"/>
  <c r="L8" s="1"/>
  <c r="H9"/>
  <c r="I9"/>
  <c r="J9" s="1"/>
  <c r="K9"/>
  <c r="H10"/>
  <c r="I10"/>
  <c r="J10" s="1"/>
  <c r="K10"/>
  <c r="H11"/>
  <c r="I11"/>
  <c r="J11" s="1"/>
  <c r="K11"/>
  <c r="K5"/>
  <c r="I5"/>
  <c r="J5" s="1"/>
  <c r="H5"/>
  <c r="H7"/>
  <c r="I7"/>
  <c r="J7" s="1"/>
  <c r="K7"/>
  <c r="I6"/>
  <c r="J6" s="1"/>
  <c r="K6"/>
  <c r="H6"/>
  <c r="L11" l="1"/>
  <c r="L9"/>
  <c r="L10"/>
  <c r="J12"/>
  <c r="L7"/>
  <c r="L5"/>
  <c r="L6"/>
</calcChain>
</file>

<file path=xl/sharedStrings.xml><?xml version="1.0" encoding="utf-8"?>
<sst xmlns="http://schemas.openxmlformats.org/spreadsheetml/2006/main" count="90" uniqueCount="46">
  <si>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</si>
  <si>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</si>
  <si>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</si>
  <si>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</si>
  <si>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</si>
  <si>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Стандартное откл.</t>
  </si>
  <si>
    <t>Коэф. вариации цен</t>
  </si>
  <si>
    <t xml:space="preserve">Средневзвешенная цена </t>
  </si>
  <si>
    <t>Стоимость товара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</si>
  <si>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</si>
  <si>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 xml:space="preserve">**  НЦЕ,  устанавливается как минимальная из собранных заказчиком цен, что  не более средневзвешенной цены </t>
  </si>
  <si>
    <t>Начальная цена единицы (НЦЕ**) товара</t>
  </si>
  <si>
    <t>Клейкая лента</t>
  </si>
  <si>
    <t>Штука</t>
  </si>
  <si>
    <t>Коммерческое предложение № 1 (Вх.№ 442 от 30.04.2026)</t>
  </si>
  <si>
    <t>Коммерческое предложение № 2 (Вх.№ 443 от 30.04.2026)</t>
  </si>
  <si>
    <t>Коммерческое предложение № 3 (Вх.№ 444 от 30.04.2026)</t>
  </si>
  <si>
    <t>2.            Нормативный метод (предельная цена).</t>
  </si>
  <si>
    <r>
      <t xml:space="preserve">1. Расчёт начальной (максимальной) цены контракта произведён на основании Приказа №567 от 02.10.2013 Министерства экономического развития Российской Федерации. 
Расчет цены единицы товара осуществлялся посредством использования иного метода (аналогично методу сопоставимых рыночных цен (анализа рынка))  и нормативного метода в соответствии со статьей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</t>
    </r>
    <r>
      <rPr>
        <b/>
        <sz val="10"/>
        <rFont val="Times New Roman"/>
        <family val="1"/>
        <charset val="204"/>
      </rPr>
      <t>№ 193 от 20.04.2026г</t>
    </r>
    <r>
      <rPr>
        <b/>
        <sz val="9"/>
        <rFont val="Times New Roman"/>
        <family val="1"/>
        <charset val="204"/>
      </rPr>
      <t>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  </r>
  </si>
  <si>
    <t>Итого по иному методу</t>
  </si>
  <si>
    <t>Нормативный метод заключается в расчете начальной (максимальной) цены контракта, на основе требований к закупаемым товарам, работам, услугам, установленных в соответствии со статьей 19 настоящего Федерального закона в случае, если такие требования предусматривают установление предельных цен товаров, работ, услуг согласно Распоряжения Комитета по государственному заказу Санкт-Петербурга от 10 октября 2024 года № 735-р «О внесении изменения в распоряжение Комитета по государственному заказу Санкт-Петербурга от 31.05.2018 100-р»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</si>
  <si>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>№</t>
  </si>
  <si>
    <t>Наименование объекта закупки</t>
  </si>
  <si>
    <t>Ед. изм по ОКЕИ</t>
  </si>
  <si>
    <t>Предельная цена, руб.</t>
  </si>
  <si>
    <t>3.            Расчёт начальной (максимальной) цены контракта.</t>
  </si>
  <si>
    <t xml:space="preserve">№ </t>
  </si>
  <si>
    <t>Цена, рассчитанная по иному методу, руб.</t>
  </si>
  <si>
    <t>Цена, рассчитанная нормативным методом (предельная цена), руб.</t>
  </si>
  <si>
    <t>Минимальное значение цены, руб.</t>
  </si>
  <si>
    <t>Итого, руб.</t>
  </si>
  <si>
    <t>ИТОГО Н(М)ЦК составила:</t>
  </si>
  <si>
    <t>рублей</t>
  </si>
  <si>
    <t>Обоснование иного метода Используемый метод определения 
начальной (максимальной) цены контракта</t>
  </si>
  <si>
    <t>Метод сопоставимых рыночных цен (анализа рынка)</t>
  </si>
  <si>
    <r>
      <rPr>
        <b/>
        <sz val="11"/>
        <color theme="1"/>
        <rFont val="Times New Roman"/>
        <family val="1"/>
        <charset val="204"/>
      </rPr>
      <t xml:space="preserve">Не применяется: </t>
    </r>
    <r>
      <rPr>
        <sz val="11"/>
        <color theme="1"/>
        <rFont val="Times New Roman"/>
        <family val="1"/>
        <charset val="204"/>
      </rPr>
      <t xml:space="preserve">в соответствии с подпунктом «г» пункта 7 Постановления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лиц":
особенности, предусмотренные подпунктом "в" пункта 7 ПП РФ № 1875, не применяются при наступлении одного из следующих случаев: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</t>
    </r>
    <r>
      <rPr>
        <b/>
        <sz val="11"/>
        <color theme="1"/>
        <rFont val="Times New Roman"/>
        <family val="1"/>
        <charset val="204"/>
      </rPr>
      <t>не превышает 1 млн. рублей и при этом ни одна из использованных при определении таких цен цена единицы товара не превышает 5 тыс. рублей</t>
    </r>
    <r>
      <rPr>
        <sz val="11"/>
        <color theme="1"/>
        <rFont val="Times New Roman"/>
        <family val="1"/>
        <charset val="204"/>
      </rPr>
      <t xml:space="preserve">
</t>
    </r>
  </si>
  <si>
    <t>Нормативный метод</t>
  </si>
  <si>
    <r>
      <rPr>
        <b/>
        <sz val="11"/>
        <color theme="1"/>
        <rFont val="Times New Roman"/>
        <family val="1"/>
        <charset val="204"/>
      </rPr>
      <t xml:space="preserve">Не применяется: </t>
    </r>
    <r>
      <rPr>
        <sz val="11"/>
        <color theme="1"/>
        <rFont val="Times New Roman"/>
        <family val="1"/>
        <charset val="204"/>
      </rPr>
      <t>отсутствуют требования к закупаемым товарам, работам, услугам, устанавливающие предельные цен товаров, работ, услуг.</t>
    </r>
  </si>
  <si>
    <t>Тарифный метод</t>
  </si>
  <si>
    <r>
      <rPr>
        <b/>
        <sz val="11"/>
        <color theme="1"/>
        <rFont val="Times New Roman"/>
        <family val="1"/>
        <charset val="204"/>
      </rPr>
      <t>Не применяется:</t>
    </r>
    <r>
      <rPr>
        <sz val="11"/>
        <color theme="1"/>
        <rFont val="Times New Roman"/>
        <family val="1"/>
        <charset val="204"/>
      </rPr>
      <t xml:space="preserve"> цены закупаемых товаров, работ, услуг для не подлежат государственному регулированию и не установлены муниципальными правовыми актами</t>
    </r>
  </si>
  <si>
    <t>Проектно-сметный метод</t>
  </si>
  <si>
    <r>
      <rPr>
        <b/>
        <sz val="11"/>
        <color theme="1"/>
        <rFont val="Times New Roman"/>
        <family val="1"/>
        <charset val="204"/>
      </rPr>
      <t xml:space="preserve">Не применяется: </t>
    </r>
    <r>
      <rPr>
        <sz val="11"/>
        <color theme="1"/>
        <rFont val="Times New Roman"/>
        <family val="1"/>
        <charset val="204"/>
      </rPr>
      <t>на основании ч. 9, 9.1 и 9.2 статьи 22 Федерального закона № 44-ФЗ.</t>
    </r>
  </si>
  <si>
    <t>Затратный метод</t>
  </si>
  <si>
    <r>
      <rPr>
        <b/>
        <sz val="11"/>
        <color theme="1"/>
        <rFont val="Times New Roman"/>
        <family val="1"/>
        <charset val="204"/>
      </rPr>
      <t>Не применяется:</t>
    </r>
    <r>
      <rPr>
        <sz val="11"/>
        <color theme="1"/>
        <rFont val="Times New Roman"/>
        <family val="1"/>
        <charset val="204"/>
      </rPr>
      <t xml:space="preserve"> отсутствует возможность определить сумму произведенных затрат и обычной для определенной сферы деятельности прибыли</t>
    </r>
  </si>
  <si>
    <t>Иные методы</t>
  </si>
  <si>
    <r>
      <rPr>
        <b/>
        <sz val="11"/>
        <color theme="1"/>
        <rFont val="Times New Roman"/>
        <family val="1"/>
        <charset val="204"/>
      </rPr>
      <t>Применяется:</t>
    </r>
    <r>
      <rPr>
        <sz val="11"/>
        <color theme="1"/>
        <rFont val="Times New Roman"/>
        <family val="1"/>
        <charset val="204"/>
      </rPr>
      <t xml:space="preserve"> Расчет выполнен аналогично методу сопоставимых рыночных цен (анализа рынка).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</si>
</sst>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9"/>
      <name val="Arimo"/>
      <family val="2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" fontId="1" fillId="0" borderId="9" xfId="0" applyNumberFormat="1" applyFont="1" applyBorder="1" applyAlignment="1">
      <alignment horizontal="center" vertical="center" wrapText="1" readingOrder="1"/>
    </xf>
    <xf numFmtId="2" fontId="2" fillId="0" borderId="10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top"/>
    </xf>
    <xf numFmtId="4" fontId="2" fillId="0" borderId="2" xfId="0" applyNumberFormat="1" applyFont="1" applyBorder="1" applyAlignment="1">
      <alignment horizontal="center" vertical="top" wrapText="1"/>
    </xf>
    <xf numFmtId="4" fontId="2" fillId="0" borderId="9" xfId="0" applyNumberFormat="1" applyFont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0" fillId="0" borderId="0" xfId="0" applyAlignment="1"/>
    <xf numFmtId="0" fontId="9" fillId="0" borderId="0" xfId="0" applyFont="1" applyAlignment="1"/>
    <xf numFmtId="0" fontId="0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 readingOrder="1"/>
    </xf>
    <xf numFmtId="4" fontId="2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 readingOrder="1"/>
    </xf>
    <xf numFmtId="0" fontId="1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  <xf numFmtId="0" fontId="8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center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top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0"/>
  <sheetViews>
    <sheetView tabSelected="1" zoomScale="115" zoomScaleNormal="115" workbookViewId="0">
      <selection activeCell="A2" sqref="A2:L2"/>
    </sheetView>
  </sheetViews>
  <sheetFormatPr defaultRowHeight="15"/>
  <cols>
    <col min="1" max="1" width="3.42578125" customWidth="1"/>
    <col min="2" max="2" width="27.7109375" customWidth="1"/>
    <col min="3" max="3" width="6.85546875" customWidth="1"/>
    <col min="4" max="4" width="7.7109375" customWidth="1"/>
    <col min="5" max="5" width="15.140625" customWidth="1"/>
    <col min="6" max="6" width="17.42578125" customWidth="1"/>
    <col min="7" max="7" width="15.7109375" customWidth="1"/>
    <col min="8" max="8" width="13.140625" customWidth="1"/>
    <col min="9" max="9" width="12.5703125" customWidth="1"/>
    <col min="10" max="10" width="13.140625" customWidth="1"/>
    <col min="11" max="11" width="10.85546875" customWidth="1"/>
    <col min="12" max="12" width="12.28515625" customWidth="1"/>
  </cols>
  <sheetData>
    <row r="1" spans="1:12" ht="3.75" customHeight="1"/>
    <row r="2" spans="1:12" ht="99.75" customHeight="1">
      <c r="A2" s="22" t="s">
        <v>18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15" customHeight="1">
      <c r="A3" s="24" t="s">
        <v>0</v>
      </c>
      <c r="B3" s="26" t="s">
        <v>1</v>
      </c>
      <c r="C3" s="26" t="s">
        <v>2</v>
      </c>
      <c r="D3" s="26" t="s">
        <v>3</v>
      </c>
      <c r="E3" s="27" t="s">
        <v>4</v>
      </c>
      <c r="F3" s="28"/>
      <c r="G3" s="29"/>
      <c r="H3" s="30" t="s">
        <v>7</v>
      </c>
      <c r="I3" s="30" t="s">
        <v>11</v>
      </c>
      <c r="J3" s="30" t="s">
        <v>8</v>
      </c>
      <c r="K3" s="30" t="s">
        <v>5</v>
      </c>
      <c r="L3" s="30" t="s">
        <v>6</v>
      </c>
    </row>
    <row r="4" spans="1:12" ht="66.75" customHeight="1">
      <c r="A4" s="25"/>
      <c r="B4" s="25"/>
      <c r="C4" s="25"/>
      <c r="D4" s="25"/>
      <c r="E4" s="14" t="s">
        <v>14</v>
      </c>
      <c r="F4" s="14" t="s">
        <v>15</v>
      </c>
      <c r="G4" s="14" t="s">
        <v>16</v>
      </c>
      <c r="H4" s="25"/>
      <c r="I4" s="31"/>
      <c r="J4" s="31"/>
      <c r="K4" s="25"/>
      <c r="L4" s="25"/>
    </row>
    <row r="5" spans="1:12">
      <c r="A5" s="13">
        <v>1</v>
      </c>
      <c r="B5" s="32" t="s">
        <v>12</v>
      </c>
      <c r="C5" s="14" t="s">
        <v>13</v>
      </c>
      <c r="D5" s="14">
        <v>100</v>
      </c>
      <c r="E5" s="5">
        <v>172</v>
      </c>
      <c r="F5" s="12">
        <v>173.72</v>
      </c>
      <c r="G5" s="5">
        <v>131.47</v>
      </c>
      <c r="H5" s="5">
        <f>ROUND((E5+F5+G5)/3,2)</f>
        <v>159.06</v>
      </c>
      <c r="I5" s="5">
        <f>MIN(E5,F5,G5)</f>
        <v>131.47</v>
      </c>
      <c r="J5" s="5">
        <f>I5*D5</f>
        <v>13147</v>
      </c>
      <c r="K5" s="4">
        <f>STDEV(E5,F5,G5)</f>
        <v>23.911997685959197</v>
      </c>
      <c r="L5" s="4">
        <f>(K5/H5)*100</f>
        <v>15.033319304639253</v>
      </c>
    </row>
    <row r="6" spans="1:12">
      <c r="A6" s="13">
        <v>2</v>
      </c>
      <c r="B6" s="32" t="s">
        <v>12</v>
      </c>
      <c r="C6" s="14" t="s">
        <v>13</v>
      </c>
      <c r="D6" s="14">
        <v>14</v>
      </c>
      <c r="E6" s="5">
        <v>146</v>
      </c>
      <c r="F6" s="12">
        <v>147.46</v>
      </c>
      <c r="G6" s="5">
        <v>158.46</v>
      </c>
      <c r="H6" s="5">
        <f t="shared" ref="H6" si="0">ROUND((E6+F6+G6)/3,2)</f>
        <v>150.63999999999999</v>
      </c>
      <c r="I6" s="5">
        <f t="shared" ref="I6" si="1">MIN(E6,F6,G6)</f>
        <v>146</v>
      </c>
      <c r="J6" s="5">
        <f t="shared" ref="J6:J7" si="2">I6*D6</f>
        <v>2044</v>
      </c>
      <c r="K6" s="6">
        <f t="shared" ref="K6" si="3">STDEV(E6,F6,G6)</f>
        <v>6.8115490161919023</v>
      </c>
      <c r="L6" s="4">
        <f>(K6/H6)*100</f>
        <v>4.521739920467275</v>
      </c>
    </row>
    <row r="7" spans="1:12">
      <c r="A7" s="13">
        <v>3</v>
      </c>
      <c r="B7" s="32" t="s">
        <v>12</v>
      </c>
      <c r="C7" s="14" t="s">
        <v>13</v>
      </c>
      <c r="D7" s="14">
        <v>14</v>
      </c>
      <c r="E7" s="5">
        <v>174</v>
      </c>
      <c r="F7" s="12">
        <v>175.74</v>
      </c>
      <c r="G7" s="5">
        <v>138.76</v>
      </c>
      <c r="H7" s="5">
        <f t="shared" ref="H7" si="4">ROUND((E7+F7+G7)/3,2)</f>
        <v>162.83000000000001</v>
      </c>
      <c r="I7" s="5">
        <f t="shared" ref="I7" si="5">MIN(E7,F7,G7)</f>
        <v>138.76</v>
      </c>
      <c r="J7" s="5">
        <f t="shared" si="2"/>
        <v>1942.6399999999999</v>
      </c>
      <c r="K7" s="6">
        <f t="shared" ref="K7" si="6">STDEV(E7,F7,G7)</f>
        <v>20.866263041889841</v>
      </c>
      <c r="L7" s="4">
        <f>(K7/H7)*100</f>
        <v>12.814753449542367</v>
      </c>
    </row>
    <row r="8" spans="1:12">
      <c r="A8" s="13">
        <v>4</v>
      </c>
      <c r="B8" s="32" t="s">
        <v>12</v>
      </c>
      <c r="C8" s="14" t="s">
        <v>13</v>
      </c>
      <c r="D8" s="14">
        <v>14</v>
      </c>
      <c r="E8" s="5">
        <v>146</v>
      </c>
      <c r="F8" s="12">
        <v>147.46</v>
      </c>
      <c r="G8" s="5">
        <v>158.46</v>
      </c>
      <c r="H8" s="5">
        <f t="shared" ref="H8:H11" si="7">ROUND((E8+F8+G8)/3,2)</f>
        <v>150.63999999999999</v>
      </c>
      <c r="I8" s="5">
        <f t="shared" ref="I8:I11" si="8">MIN(E8,F8,G8)</f>
        <v>146</v>
      </c>
      <c r="J8" s="5">
        <f t="shared" ref="J8:J11" si="9">I8*D8</f>
        <v>2044</v>
      </c>
      <c r="K8" s="6">
        <f t="shared" ref="K8:K11" si="10">STDEV(E8,F8,G8)</f>
        <v>6.8115490161919023</v>
      </c>
      <c r="L8" s="4">
        <f t="shared" ref="L8:L11" si="11">(K8/H8)*100</f>
        <v>4.521739920467275</v>
      </c>
    </row>
    <row r="9" spans="1:12">
      <c r="A9" s="13">
        <v>5</v>
      </c>
      <c r="B9" s="32" t="s">
        <v>12</v>
      </c>
      <c r="C9" s="14" t="s">
        <v>13</v>
      </c>
      <c r="D9" s="14">
        <v>14</v>
      </c>
      <c r="E9" s="5">
        <v>146</v>
      </c>
      <c r="F9" s="12">
        <v>147.46</v>
      </c>
      <c r="G9" s="5">
        <v>158.46</v>
      </c>
      <c r="H9" s="5">
        <f t="shared" si="7"/>
        <v>150.63999999999999</v>
      </c>
      <c r="I9" s="5">
        <f t="shared" si="8"/>
        <v>146</v>
      </c>
      <c r="J9" s="5">
        <f t="shared" si="9"/>
        <v>2044</v>
      </c>
      <c r="K9" s="6">
        <f t="shared" si="10"/>
        <v>6.8115490161919023</v>
      </c>
      <c r="L9" s="4">
        <f t="shared" si="11"/>
        <v>4.521739920467275</v>
      </c>
    </row>
    <row r="10" spans="1:12">
      <c r="A10" s="13">
        <v>6</v>
      </c>
      <c r="B10" s="32" t="s">
        <v>12</v>
      </c>
      <c r="C10" s="14" t="s">
        <v>13</v>
      </c>
      <c r="D10" s="14">
        <v>14</v>
      </c>
      <c r="E10" s="5">
        <v>146</v>
      </c>
      <c r="F10" s="12">
        <v>147.46</v>
      </c>
      <c r="G10" s="5">
        <v>158.46</v>
      </c>
      <c r="H10" s="5">
        <f t="shared" si="7"/>
        <v>150.63999999999999</v>
      </c>
      <c r="I10" s="5">
        <f t="shared" si="8"/>
        <v>146</v>
      </c>
      <c r="J10" s="5">
        <f t="shared" si="9"/>
        <v>2044</v>
      </c>
      <c r="K10" s="6">
        <f t="shared" si="10"/>
        <v>6.8115490161919023</v>
      </c>
      <c r="L10" s="4">
        <f t="shared" si="11"/>
        <v>4.521739920467275</v>
      </c>
    </row>
    <row r="11" spans="1:12">
      <c r="A11" s="13">
        <v>7</v>
      </c>
      <c r="B11" s="32" t="s">
        <v>12</v>
      </c>
      <c r="C11" s="14" t="s">
        <v>13</v>
      </c>
      <c r="D11" s="14">
        <v>16</v>
      </c>
      <c r="E11" s="5">
        <v>146</v>
      </c>
      <c r="F11" s="12">
        <v>147.46</v>
      </c>
      <c r="G11" s="5">
        <v>158.46</v>
      </c>
      <c r="H11" s="5">
        <f t="shared" si="7"/>
        <v>150.63999999999999</v>
      </c>
      <c r="I11" s="5">
        <f t="shared" si="8"/>
        <v>146</v>
      </c>
      <c r="J11" s="5">
        <f t="shared" si="9"/>
        <v>2336</v>
      </c>
      <c r="K11" s="6">
        <f t="shared" si="10"/>
        <v>6.8115490161919023</v>
      </c>
      <c r="L11" s="4">
        <f t="shared" si="11"/>
        <v>4.521739920467275</v>
      </c>
    </row>
    <row r="12" spans="1:12" ht="15" customHeight="1">
      <c r="A12" s="17" t="s">
        <v>19</v>
      </c>
      <c r="B12" s="18"/>
      <c r="C12" s="18"/>
      <c r="D12" s="18"/>
      <c r="E12" s="18"/>
      <c r="F12" s="18"/>
      <c r="G12" s="18"/>
      <c r="H12" s="18"/>
      <c r="I12" s="18"/>
      <c r="J12" s="1">
        <f>SUM(J5:J11)</f>
        <v>25601.64</v>
      </c>
      <c r="K12" s="2"/>
      <c r="L12" s="3"/>
    </row>
    <row r="13" spans="1:12" ht="17.25" customHeight="1">
      <c r="A13" s="19"/>
      <c r="B13" s="20"/>
      <c r="C13" s="20"/>
      <c r="D13" s="20"/>
      <c r="E13" s="20"/>
      <c r="F13" s="20"/>
      <c r="G13" s="20"/>
      <c r="H13" s="20"/>
      <c r="I13" s="20"/>
      <c r="J13" s="20"/>
      <c r="K13" s="21"/>
      <c r="L13" s="21"/>
    </row>
    <row r="14" spans="1:12" ht="18" customHeight="1">
      <c r="A14" s="16" t="s">
        <v>10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</row>
    <row r="15" spans="1:12" ht="39" customHeight="1">
      <c r="A15" s="16" t="s">
        <v>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 ht="18" customHeight="1">
      <c r="A16" s="11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12" ht="29.25" customHeight="1">
      <c r="A17" s="33" t="s">
        <v>17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</row>
    <row r="18" spans="1:12" ht="81" customHeight="1">
      <c r="A18" s="16" t="s">
        <v>20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>
      <c r="A19" s="7"/>
      <c r="B19" s="7"/>
      <c r="C19" s="7"/>
      <c r="D19" s="8"/>
      <c r="E19" s="9"/>
      <c r="F19" s="8"/>
      <c r="G19" s="8"/>
      <c r="H19" s="8"/>
      <c r="I19" s="8"/>
      <c r="J19" s="8"/>
      <c r="K19" s="8"/>
      <c r="L19" s="8"/>
    </row>
    <row r="20" spans="1:12" ht="38.25">
      <c r="A20" s="34" t="s">
        <v>21</v>
      </c>
      <c r="B20" s="34" t="s">
        <v>22</v>
      </c>
      <c r="C20" s="34" t="s">
        <v>23</v>
      </c>
      <c r="D20" s="34" t="s">
        <v>3</v>
      </c>
      <c r="E20" s="34" t="s">
        <v>24</v>
      </c>
    </row>
    <row r="21" spans="1:12">
      <c r="A21" s="32">
        <v>1</v>
      </c>
      <c r="B21" s="32" t="s">
        <v>12</v>
      </c>
      <c r="C21" s="14" t="s">
        <v>13</v>
      </c>
      <c r="D21" s="14">
        <v>100</v>
      </c>
      <c r="E21" s="14">
        <v>216.66</v>
      </c>
    </row>
    <row r="22" spans="1:12">
      <c r="A22" s="32">
        <v>2</v>
      </c>
      <c r="B22" s="32" t="s">
        <v>12</v>
      </c>
      <c r="C22" s="14" t="s">
        <v>13</v>
      </c>
      <c r="D22" s="14">
        <v>14</v>
      </c>
      <c r="E22" s="14">
        <v>216.66</v>
      </c>
    </row>
    <row r="23" spans="1:12">
      <c r="A23" s="32">
        <v>3</v>
      </c>
      <c r="B23" s="32" t="s">
        <v>12</v>
      </c>
      <c r="C23" s="14" t="s">
        <v>13</v>
      </c>
      <c r="D23" s="14">
        <v>14</v>
      </c>
      <c r="E23" s="14">
        <v>216.66</v>
      </c>
    </row>
    <row r="24" spans="1:12">
      <c r="A24" s="32">
        <v>4</v>
      </c>
      <c r="B24" s="32" t="s">
        <v>12</v>
      </c>
      <c r="C24" s="14" t="s">
        <v>13</v>
      </c>
      <c r="D24" s="14">
        <v>14</v>
      </c>
      <c r="E24" s="14">
        <v>216.66</v>
      </c>
    </row>
    <row r="25" spans="1:12">
      <c r="A25" s="32">
        <v>5</v>
      </c>
      <c r="B25" s="32" t="s">
        <v>12</v>
      </c>
      <c r="C25" s="14" t="s">
        <v>13</v>
      </c>
      <c r="D25" s="14">
        <v>14</v>
      </c>
      <c r="E25" s="14">
        <v>216.66</v>
      </c>
    </row>
    <row r="26" spans="1:12">
      <c r="A26" s="32">
        <v>6</v>
      </c>
      <c r="B26" s="32" t="s">
        <v>12</v>
      </c>
      <c r="C26" s="14" t="s">
        <v>13</v>
      </c>
      <c r="D26" s="14">
        <v>14</v>
      </c>
      <c r="E26" s="14">
        <v>216.66</v>
      </c>
    </row>
    <row r="27" spans="1:12">
      <c r="A27" s="32">
        <v>7</v>
      </c>
      <c r="B27" s="32" t="s">
        <v>12</v>
      </c>
      <c r="C27" s="14" t="s">
        <v>13</v>
      </c>
      <c r="D27" s="14">
        <v>16</v>
      </c>
      <c r="E27" s="14">
        <v>216.66</v>
      </c>
    </row>
    <row r="29" spans="1:12">
      <c r="A29" s="33" t="s">
        <v>25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1" spans="1:12" ht="78.75" customHeight="1">
      <c r="A31" s="35" t="s">
        <v>26</v>
      </c>
      <c r="B31" s="35" t="s">
        <v>22</v>
      </c>
      <c r="C31" s="35" t="s">
        <v>23</v>
      </c>
      <c r="D31" s="35" t="s">
        <v>3</v>
      </c>
      <c r="E31" s="35" t="s">
        <v>27</v>
      </c>
      <c r="F31" s="35" t="s">
        <v>28</v>
      </c>
      <c r="G31" s="35" t="s">
        <v>29</v>
      </c>
      <c r="H31" s="35" t="s">
        <v>30</v>
      </c>
    </row>
    <row r="32" spans="1:12">
      <c r="A32" s="32">
        <v>1</v>
      </c>
      <c r="B32" s="32" t="s">
        <v>12</v>
      </c>
      <c r="C32" s="14" t="s">
        <v>13</v>
      </c>
      <c r="D32" s="14">
        <v>100</v>
      </c>
      <c r="E32" s="15">
        <f>I5</f>
        <v>131.47</v>
      </c>
      <c r="F32" s="15">
        <f>E21</f>
        <v>216.66</v>
      </c>
      <c r="G32" s="15">
        <f>MIN(E32:F32)</f>
        <v>131.47</v>
      </c>
      <c r="H32" s="15">
        <f>G32*D32</f>
        <v>13147</v>
      </c>
    </row>
    <row r="33" spans="1:13">
      <c r="A33" s="32">
        <v>2</v>
      </c>
      <c r="B33" s="32" t="s">
        <v>12</v>
      </c>
      <c r="C33" s="14" t="s">
        <v>13</v>
      </c>
      <c r="D33" s="14">
        <v>14</v>
      </c>
      <c r="E33" s="15">
        <f t="shared" ref="E33:E38" si="12">I6</f>
        <v>146</v>
      </c>
      <c r="F33" s="15">
        <f t="shared" ref="F33:F38" si="13">E22</f>
        <v>216.66</v>
      </c>
      <c r="G33" s="15">
        <f t="shared" ref="G33:G38" si="14">MIN(E33:F33)</f>
        <v>146</v>
      </c>
      <c r="H33" s="15">
        <f t="shared" ref="H33:H38" si="15">G33*D33</f>
        <v>2044</v>
      </c>
    </row>
    <row r="34" spans="1:13">
      <c r="A34" s="32">
        <v>3</v>
      </c>
      <c r="B34" s="32" t="s">
        <v>12</v>
      </c>
      <c r="C34" s="14" t="s">
        <v>13</v>
      </c>
      <c r="D34" s="14">
        <v>14</v>
      </c>
      <c r="E34" s="15">
        <f t="shared" si="12"/>
        <v>138.76</v>
      </c>
      <c r="F34" s="15">
        <f t="shared" si="13"/>
        <v>216.66</v>
      </c>
      <c r="G34" s="15">
        <f t="shared" si="14"/>
        <v>138.76</v>
      </c>
      <c r="H34" s="15">
        <f t="shared" si="15"/>
        <v>1942.6399999999999</v>
      </c>
    </row>
    <row r="35" spans="1:13">
      <c r="A35" s="32">
        <v>4</v>
      </c>
      <c r="B35" s="32" t="s">
        <v>12</v>
      </c>
      <c r="C35" s="14" t="s">
        <v>13</v>
      </c>
      <c r="D35" s="14">
        <v>14</v>
      </c>
      <c r="E35" s="15">
        <f t="shared" si="12"/>
        <v>146</v>
      </c>
      <c r="F35" s="15">
        <f t="shared" si="13"/>
        <v>216.66</v>
      </c>
      <c r="G35" s="15">
        <f t="shared" si="14"/>
        <v>146</v>
      </c>
      <c r="H35" s="15">
        <f t="shared" si="15"/>
        <v>2044</v>
      </c>
    </row>
    <row r="36" spans="1:13">
      <c r="A36" s="32">
        <v>5</v>
      </c>
      <c r="B36" s="32" t="s">
        <v>12</v>
      </c>
      <c r="C36" s="14" t="s">
        <v>13</v>
      </c>
      <c r="D36" s="14">
        <v>14</v>
      </c>
      <c r="E36" s="15">
        <f t="shared" si="12"/>
        <v>146</v>
      </c>
      <c r="F36" s="15">
        <f t="shared" si="13"/>
        <v>216.66</v>
      </c>
      <c r="G36" s="15">
        <f t="shared" si="14"/>
        <v>146</v>
      </c>
      <c r="H36" s="15">
        <f t="shared" si="15"/>
        <v>2044</v>
      </c>
    </row>
    <row r="37" spans="1:13">
      <c r="A37" s="32">
        <v>6</v>
      </c>
      <c r="B37" s="32" t="s">
        <v>12</v>
      </c>
      <c r="C37" s="14" t="s">
        <v>13</v>
      </c>
      <c r="D37" s="14">
        <v>14</v>
      </c>
      <c r="E37" s="15">
        <f t="shared" si="12"/>
        <v>146</v>
      </c>
      <c r="F37" s="15">
        <f t="shared" si="13"/>
        <v>216.66</v>
      </c>
      <c r="G37" s="15">
        <f t="shared" si="14"/>
        <v>146</v>
      </c>
      <c r="H37" s="15">
        <f t="shared" si="15"/>
        <v>2044</v>
      </c>
    </row>
    <row r="38" spans="1:13">
      <c r="A38" s="32">
        <v>7</v>
      </c>
      <c r="B38" s="32" t="s">
        <v>12</v>
      </c>
      <c r="C38" s="14" t="s">
        <v>13</v>
      </c>
      <c r="D38" s="14">
        <v>16</v>
      </c>
      <c r="E38" s="15">
        <f t="shared" si="12"/>
        <v>146</v>
      </c>
      <c r="F38" s="15">
        <f t="shared" si="13"/>
        <v>216.66</v>
      </c>
      <c r="G38" s="15">
        <f t="shared" si="14"/>
        <v>146</v>
      </c>
      <c r="H38" s="15">
        <f t="shared" si="15"/>
        <v>2336</v>
      </c>
    </row>
    <row r="40" spans="1:13">
      <c r="B40" s="36" t="s">
        <v>31</v>
      </c>
      <c r="C40" s="36"/>
      <c r="D40" s="36"/>
      <c r="E40" s="36">
        <f>SUM(H32:H38)</f>
        <v>25601.64</v>
      </c>
      <c r="F40" s="37" t="s">
        <v>32</v>
      </c>
      <c r="G40" s="36"/>
      <c r="H40" s="36"/>
      <c r="I40" s="36"/>
      <c r="J40" s="36"/>
      <c r="K40" s="36"/>
      <c r="L40" s="36"/>
      <c r="M40" s="36"/>
    </row>
  </sheetData>
  <mergeCells count="18">
    <mergeCell ref="A17:L17"/>
    <mergeCell ref="A18:L18"/>
    <mergeCell ref="A29:L29"/>
    <mergeCell ref="A15:L15"/>
    <mergeCell ref="A12:I12"/>
    <mergeCell ref="A13:L13"/>
    <mergeCell ref="A14:L14"/>
    <mergeCell ref="A2:L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6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4:N10"/>
  <sheetViews>
    <sheetView workbookViewId="0">
      <selection activeCell="A4" sqref="A4:N10"/>
    </sheetView>
  </sheetViews>
  <sheetFormatPr defaultRowHeight="15"/>
  <sheetData>
    <row r="4" spans="1:14" ht="36" customHeight="1">
      <c r="A4" s="42" t="s">
        <v>33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4"/>
    </row>
    <row r="5" spans="1:14" ht="166.5" customHeight="1">
      <c r="A5" s="38" t="s">
        <v>34</v>
      </c>
      <c r="B5" s="38"/>
      <c r="C5" s="38"/>
      <c r="D5" s="38"/>
      <c r="E5" s="39" t="s">
        <v>35</v>
      </c>
      <c r="F5" s="40"/>
      <c r="G5" s="40"/>
      <c r="H5" s="40"/>
      <c r="I5" s="40"/>
      <c r="J5" s="40"/>
      <c r="K5" s="40"/>
      <c r="L5" s="40"/>
      <c r="M5" s="40"/>
      <c r="N5" s="41"/>
    </row>
    <row r="6" spans="1:14" ht="39" customHeight="1">
      <c r="A6" s="38" t="s">
        <v>36</v>
      </c>
      <c r="B6" s="38"/>
      <c r="C6" s="38"/>
      <c r="D6" s="38"/>
      <c r="E6" s="39" t="s">
        <v>37</v>
      </c>
      <c r="F6" s="40"/>
      <c r="G6" s="40"/>
      <c r="H6" s="40"/>
      <c r="I6" s="40"/>
      <c r="J6" s="40"/>
      <c r="K6" s="40"/>
      <c r="L6" s="40"/>
      <c r="M6" s="40"/>
      <c r="N6" s="41"/>
    </row>
    <row r="7" spans="1:14" ht="36.75" customHeight="1">
      <c r="A7" s="38" t="s">
        <v>38</v>
      </c>
      <c r="B7" s="38"/>
      <c r="C7" s="38"/>
      <c r="D7" s="38"/>
      <c r="E7" s="39" t="s">
        <v>39</v>
      </c>
      <c r="F7" s="40"/>
      <c r="G7" s="40"/>
      <c r="H7" s="40"/>
      <c r="I7" s="40"/>
      <c r="J7" s="40"/>
      <c r="K7" s="40"/>
      <c r="L7" s="40"/>
      <c r="M7" s="40"/>
      <c r="N7" s="41"/>
    </row>
    <row r="8" spans="1:14" ht="27" customHeight="1">
      <c r="A8" s="38" t="s">
        <v>40</v>
      </c>
      <c r="B8" s="38"/>
      <c r="C8" s="38"/>
      <c r="D8" s="38"/>
      <c r="E8" s="39" t="s">
        <v>41</v>
      </c>
      <c r="F8" s="40"/>
      <c r="G8" s="40"/>
      <c r="H8" s="40"/>
      <c r="I8" s="40"/>
      <c r="J8" s="40"/>
      <c r="K8" s="40"/>
      <c r="L8" s="40"/>
      <c r="M8" s="40"/>
      <c r="N8" s="41"/>
    </row>
    <row r="9" spans="1:14" ht="33.75" customHeight="1">
      <c r="A9" s="38" t="s">
        <v>42</v>
      </c>
      <c r="B9" s="38"/>
      <c r="C9" s="38"/>
      <c r="D9" s="38"/>
      <c r="E9" s="39" t="s">
        <v>43</v>
      </c>
      <c r="F9" s="40"/>
      <c r="G9" s="40"/>
      <c r="H9" s="40"/>
      <c r="I9" s="40"/>
      <c r="J9" s="40"/>
      <c r="K9" s="40"/>
      <c r="L9" s="40"/>
      <c r="M9" s="40"/>
      <c r="N9" s="41"/>
    </row>
    <row r="10" spans="1:14" ht="24.75" customHeight="1">
      <c r="A10" s="38" t="s">
        <v>44</v>
      </c>
      <c r="B10" s="38"/>
      <c r="C10" s="38"/>
      <c r="D10" s="38"/>
      <c r="E10" s="39" t="s">
        <v>45</v>
      </c>
      <c r="F10" s="40"/>
      <c r="G10" s="40"/>
      <c r="H10" s="40"/>
      <c r="I10" s="40"/>
      <c r="J10" s="40"/>
      <c r="K10" s="40"/>
      <c r="L10" s="40"/>
      <c r="M10" s="40"/>
      <c r="N10" s="41"/>
    </row>
  </sheetData>
  <mergeCells count="13">
    <mergeCell ref="A10:D10"/>
    <mergeCell ref="E5:N5"/>
    <mergeCell ref="E6:N6"/>
    <mergeCell ref="E7:N7"/>
    <mergeCell ref="E8:N8"/>
    <mergeCell ref="E9:N9"/>
    <mergeCell ref="E10:N10"/>
    <mergeCell ref="A4:N4"/>
    <mergeCell ref="A5:D5"/>
    <mergeCell ref="A6:D6"/>
    <mergeCell ref="A7:D7"/>
    <mergeCell ref="A8:D8"/>
    <mergeCell ref="A9:D9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НМЦК</vt:lpstr>
      <vt:lpstr>Обоснование иного метода</vt:lpstr>
      <vt:lpstr>НМЦК!Область_печати</vt:lpstr>
      <vt:lpstr>'Обоснование иного метода'!Область_печати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2026-05-04T08:59:28Z</cp:lastPrinted>
  <dcterms:created xsi:type="dcterms:W3CDTF">2021-12-17T14:41:01Z</dcterms:created>
  <dcterms:modified xsi:type="dcterms:W3CDTF">2026-05-04T08:59:34Z</dcterms:modified>
</cp:coreProperties>
</file>