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41\Desktop\ds41\Documents\договора 2026\робототехника\"/>
    </mc:Choice>
  </mc:AlternateContent>
  <bookViews>
    <workbookView xWindow="0" yWindow="0" windowWidth="24000" windowHeight="9630" activeTab="1"/>
  </bookViews>
  <sheets>
    <sheet name="НМЦК (без 1875)" sheetId="6" r:id="rId1"/>
    <sheet name="НМЦК (с 1875)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7" i="2" l="1"/>
  <c r="O14" i="2"/>
  <c r="P14" i="2" s="1"/>
  <c r="Q14" i="2"/>
  <c r="O15" i="2"/>
  <c r="P15" i="2" s="1"/>
  <c r="R15" i="2" s="1"/>
  <c r="Q15" i="2"/>
  <c r="O16" i="2"/>
  <c r="P16" i="2" s="1"/>
  <c r="Q16" i="2"/>
  <c r="R14" i="2" l="1"/>
  <c r="R16" i="2"/>
  <c r="O13" i="2"/>
  <c r="N13" i="2" l="1"/>
  <c r="N12" i="2"/>
  <c r="H12" i="2"/>
  <c r="O12" i="2" s="1"/>
  <c r="P12" i="2" s="1"/>
  <c r="P13" i="2" l="1"/>
  <c r="Q12" i="2"/>
  <c r="R12" i="2" s="1"/>
  <c r="Q13" i="2"/>
  <c r="R13" i="2" s="1"/>
  <c r="P17" i="2" l="1"/>
</calcChain>
</file>

<file path=xl/sharedStrings.xml><?xml version="1.0" encoding="utf-8"?>
<sst xmlns="http://schemas.openxmlformats.org/spreadsheetml/2006/main" count="57" uniqueCount="42">
  <si>
    <t>Таблица 20</t>
  </si>
  <si>
    <t>(указывается предмет контракта )</t>
  </si>
  <si>
    <t>(указывается полное наименование учреждения)</t>
  </si>
  <si>
    <t>Обоснование и расчет начальной максимальной цены</t>
  </si>
  <si>
    <t>№ п/п</t>
  </si>
  <si>
    <t>Наименование товара</t>
  </si>
  <si>
    <t>Количество к закупке</t>
  </si>
  <si>
    <t>Единица измерения</t>
  </si>
  <si>
    <t>Технические характеристики (потребительские свойства) товара</t>
  </si>
  <si>
    <r>
      <t>Цена предложенная участником № 1, руб. ц</t>
    </r>
    <r>
      <rPr>
        <b/>
        <sz val="10"/>
        <color indexed="8"/>
        <rFont val="Calibri"/>
        <family val="2"/>
        <charset val="204"/>
      </rPr>
      <t>₁</t>
    </r>
  </si>
  <si>
    <r>
      <t>Цена предложенная участником № 2, руб. ц</t>
    </r>
    <r>
      <rPr>
        <b/>
        <sz val="10"/>
        <color indexed="8"/>
        <rFont val="Calibri"/>
        <family val="2"/>
        <charset val="204"/>
      </rPr>
      <t>₂</t>
    </r>
  </si>
  <si>
    <r>
      <t>Цена предложенная участником № 3, руб. ц</t>
    </r>
    <r>
      <rPr>
        <b/>
        <sz val="10"/>
        <color indexed="8"/>
        <rFont val="Calibri"/>
        <family val="2"/>
        <charset val="204"/>
      </rPr>
      <t>₂</t>
    </r>
  </si>
  <si>
    <r>
      <t>Цена предложенная участником № 4, руб. ц</t>
    </r>
    <r>
      <rPr>
        <b/>
        <sz val="10"/>
        <color indexed="8"/>
        <rFont val="Calibri"/>
        <family val="2"/>
        <charset val="204"/>
      </rPr>
      <t>₃</t>
    </r>
  </si>
  <si>
    <r>
      <t>Цена предложенная участником № 5, руб. ц</t>
    </r>
    <r>
      <rPr>
        <b/>
        <sz val="10"/>
        <color indexed="8"/>
        <rFont val="Calibri"/>
        <family val="2"/>
        <charset val="204"/>
      </rPr>
      <t>₃</t>
    </r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</si>
  <si>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</si>
  <si>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r>
      <t xml:space="preserve">Средняя цена уточненная </t>
    </r>
    <r>
      <rPr>
        <b/>
        <sz val="10"/>
        <color indexed="10"/>
        <rFont val="Calibri"/>
        <family val="2"/>
        <charset val="204"/>
      </rPr>
      <t>(без лишних цифр после запятой)</t>
    </r>
  </si>
  <si>
    <t xml:space="preserve"> Среднее квадратичное отклонение, руб.
</t>
  </si>
  <si>
    <t xml:space="preserve">Коэффициент вариации, % 
</t>
  </si>
  <si>
    <t>Общая стоимость товаров,работ,услуг (руб)</t>
  </si>
  <si>
    <t>преференция по коду окпд2</t>
  </si>
  <si>
    <t>ИТОГО</t>
  </si>
  <si>
    <t>шт</t>
  </si>
  <si>
    <t>Архивный шкаф металлический</t>
  </si>
  <si>
    <t>Архивный шкаф металлический
Внешние размеры (В х Ш х Г), мм 1860x600x500
Вес, кг 35
Количество полок 4
Количество секций 4
Тип замка Ключевой
Цвет Серый (RAL 7035)</t>
  </si>
  <si>
    <t>31.01.11.122.001</t>
  </si>
  <si>
    <t>Обоснование закупок и  начальной (максимальной) цены закупки к проекту бюджета на 2026 год.</t>
  </si>
  <si>
    <r>
      <t>Начальная (максимальная) цена контракта (начальная цена единицы товара, работы, услуги) определена и обоснована в соответствии с требованиями:
-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нужд";
- подп. в) п. 7 Постановление Правительства РФ от 23.12.2024 N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 (далее – Постановление № 1875);
-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 (далее – Методические рекомендации) (п. 11.4 информационного письма Минфина России от 31.01.2025 N 24-01-06/8697 "О применении положений постановления Правительства Российской Федерации от 23 декабря 2024 г. N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лиц") с использованием следующего метода или нескольких следующих методов:
1)       метод сопоставимых рыночных цен (анализа рынка).</t>
    </r>
    <r>
      <rPr>
        <b/>
        <sz val="12"/>
        <color indexed="8"/>
        <rFont val="Times New Roman"/>
        <family val="1"/>
        <charset val="204"/>
      </rPr>
      <t xml:space="preserve">
</t>
    </r>
  </si>
  <si>
    <t>Цена по нормированию (100р)</t>
  </si>
  <si>
    <r>
      <t xml:space="preserve">Государственное бюджетное дошкольное образовательное учреждение детский сад </t>
    </r>
    <r>
      <rPr>
        <sz val="11"/>
        <color rgb="FFFF0000"/>
        <rFont val="Calibri"/>
        <family val="2"/>
        <charset val="204"/>
        <scheme val="minor"/>
      </rPr>
      <t xml:space="preserve">№ 41 общеразвивающего вида </t>
    </r>
    <r>
      <rPr>
        <sz val="11"/>
        <color theme="1"/>
        <rFont val="Calibri"/>
        <family val="2"/>
        <charset val="204"/>
        <scheme val="minor"/>
      </rPr>
      <t xml:space="preserve"> Калининского района Санкт-Петербурга.</t>
    </r>
  </si>
  <si>
    <r>
      <t xml:space="preserve">Код ККН/ОКПД2  </t>
    </r>
    <r>
      <rPr>
        <b/>
        <sz val="10"/>
        <color indexed="10"/>
        <rFont val="Calibri"/>
        <family val="2"/>
        <charset val="204"/>
      </rPr>
      <t/>
    </r>
  </si>
  <si>
    <t>«Оснащение кабинетов современными средствами обучения и воспитания для реализации программы раннего естественно-научного образования»</t>
  </si>
  <si>
    <t>Мультипликационный станок</t>
  </si>
  <si>
    <t>Конструктор с региональной тематикой</t>
  </si>
  <si>
    <t>Комплекс мини-робот</t>
  </si>
  <si>
    <t>Тематические поля для комплекса мини-робот</t>
  </si>
  <si>
    <t>32.99.53.139</t>
  </si>
  <si>
    <t>Начальная (максимальная) цена договора сформирована с учетом всех расходов исполнителя, связанных с оказанием услуг и всех расходов на перевозку, погрузку и отгрузку, страхование, в том числе уплату налогов, пошлин, сборов и других обязательных платежей, которые необходимо выплатить при исполнении договора, в соответствии с действующим законодательством Российской Федерации.</t>
  </si>
  <si>
    <t>В результате проведенного расчета Н(М)ЦК составила:                                                                                                                                                                                                                       420 000,00 рублей</t>
  </si>
  <si>
    <t xml:space="preserve">Работник контрактной службы /контрактный управляющий : </t>
  </si>
  <si>
    <t>Заведующий</t>
  </si>
  <si>
    <t>О.Н.Петрова</t>
  </si>
  <si>
    <t>согласно Технического задания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</si>
</sst>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;[Red]#,##0.00"/>
    <numFmt numFmtId="165" formatCode="#,##0.00&quot;р.&quot;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b/>
      <sz val="10"/>
      <color indexed="10"/>
      <name val="Calibri"/>
      <family val="2"/>
      <charset val="204"/>
    </font>
    <font>
      <b/>
      <sz val="10"/>
      <color indexed="8"/>
      <name val="Calibri"/>
      <family val="2"/>
      <charset val="204"/>
    </font>
    <font>
      <b/>
      <sz val="11"/>
      <color rgb="FFFF0000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3" fillId="0" borderId="0"/>
    <xf numFmtId="0" fontId="13" fillId="0" borderId="0"/>
  </cellStyleXfs>
  <cellXfs count="74">
    <xf numFmtId="0" fontId="0" fillId="0" borderId="0" xfId="0"/>
    <xf numFmtId="0" fontId="2" fillId="0" borderId="0" xfId="0" applyFont="1" applyAlignment="1">
      <alignment horizontal="right"/>
    </xf>
    <xf numFmtId="0" fontId="3" fillId="0" borderId="5" xfId="0" applyFont="1" applyBorder="1" applyAlignment="1"/>
    <xf numFmtId="0" fontId="3" fillId="0" borderId="6" xfId="0" applyFont="1" applyBorder="1" applyAlignment="1"/>
    <xf numFmtId="0" fontId="0" fillId="0" borderId="5" xfId="0" applyBorder="1"/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center" vertical="center" wrapText="1" shrinkToFit="1"/>
    </xf>
    <xf numFmtId="0" fontId="7" fillId="3" borderId="0" xfId="0" applyFont="1" applyFill="1" applyAlignment="1">
      <alignment horizontal="center" vertical="center" wrapText="1"/>
    </xf>
    <xf numFmtId="9" fontId="7" fillId="0" borderId="5" xfId="1" applyFont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2" fillId="0" borderId="0" xfId="0" applyFont="1"/>
    <xf numFmtId="0" fontId="11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 shrinkToFi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/>
    <xf numFmtId="0" fontId="12" fillId="0" borderId="5" xfId="0" applyFont="1" applyFill="1" applyBorder="1" applyAlignment="1">
      <alignment horizontal="center" vertical="center"/>
    </xf>
    <xf numFmtId="164" fontId="12" fillId="0" borderId="5" xfId="0" applyNumberFormat="1" applyFont="1" applyFill="1" applyBorder="1" applyAlignment="1">
      <alignment horizontal="center" vertical="center" wrapText="1"/>
    </xf>
    <xf numFmtId="164" fontId="12" fillId="0" borderId="5" xfId="0" applyNumberFormat="1" applyFont="1" applyFill="1" applyBorder="1" applyAlignment="1">
      <alignment horizontal="center" vertical="center"/>
    </xf>
    <xf numFmtId="10" fontId="0" fillId="0" borderId="5" xfId="0" applyNumberFormat="1" applyFill="1" applyBorder="1" applyAlignment="1">
      <alignment horizontal="center" vertical="center"/>
    </xf>
    <xf numFmtId="2" fontId="0" fillId="0" borderId="5" xfId="0" applyNumberFormat="1" applyFill="1" applyBorder="1" applyAlignment="1">
      <alignment horizontal="center" vertical="center"/>
    </xf>
    <xf numFmtId="0" fontId="2" fillId="3" borderId="5" xfId="0" applyFont="1" applyFill="1" applyBorder="1" applyAlignment="1">
      <alignment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7" fillId="0" borderId="0" xfId="0" applyFont="1"/>
    <xf numFmtId="0" fontId="18" fillId="0" borderId="5" xfId="0" applyFont="1" applyBorder="1" applyAlignment="1">
      <alignment horizontal="center" vertical="center" wrapText="1" shrinkToFit="1"/>
    </xf>
    <xf numFmtId="0" fontId="19" fillId="0" borderId="5" xfId="0" applyFont="1" applyBorder="1" applyAlignment="1">
      <alignment horizontal="center" vertical="center" wrapText="1" shrinkToFit="1"/>
    </xf>
    <xf numFmtId="0" fontId="15" fillId="0" borderId="0" xfId="0" applyFont="1" applyFill="1"/>
    <xf numFmtId="0" fontId="7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 shrinkToFit="1"/>
    </xf>
    <xf numFmtId="0" fontId="12" fillId="0" borderId="3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164" fontId="12" fillId="0" borderId="4" xfId="0" applyNumberFormat="1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top" wrapText="1"/>
    </xf>
    <xf numFmtId="2" fontId="12" fillId="0" borderId="5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 shrinkToFit="1"/>
    </xf>
    <xf numFmtId="0" fontId="4" fillId="0" borderId="5" xfId="0" applyFont="1" applyBorder="1" applyAlignment="1">
      <alignment horizontal="center" vertical="center" wrapText="1" shrinkToFit="1"/>
    </xf>
    <xf numFmtId="0" fontId="20" fillId="0" borderId="5" xfId="0" applyFont="1" applyBorder="1" applyAlignment="1">
      <alignment horizontal="center" vertical="center" wrapText="1" shrinkToFit="1"/>
    </xf>
    <xf numFmtId="0" fontId="0" fillId="0" borderId="5" xfId="0" applyFont="1" applyBorder="1" applyAlignment="1">
      <alignment horizontal="center" vertical="center" wrapText="1"/>
    </xf>
    <xf numFmtId="0" fontId="0" fillId="0" borderId="5" xfId="0" applyFont="1" applyBorder="1"/>
    <xf numFmtId="0" fontId="0" fillId="0" borderId="0" xfId="0" applyFont="1"/>
    <xf numFmtId="0" fontId="0" fillId="0" borderId="5" xfId="0" applyFont="1" applyFill="1" applyBorder="1" applyAlignment="1">
      <alignment horizontal="center" vertical="center"/>
    </xf>
    <xf numFmtId="10" fontId="0" fillId="0" borderId="5" xfId="0" applyNumberFormat="1" applyFont="1" applyFill="1" applyBorder="1" applyAlignment="1">
      <alignment horizontal="center" vertical="center"/>
    </xf>
    <xf numFmtId="2" fontId="0" fillId="0" borderId="5" xfId="0" applyNumberFormat="1" applyFont="1" applyFill="1" applyBorder="1" applyAlignment="1">
      <alignment horizontal="center" vertical="center"/>
    </xf>
    <xf numFmtId="0" fontId="0" fillId="3" borderId="5" xfId="0" applyFont="1" applyFill="1" applyBorder="1" applyAlignment="1">
      <alignment vertical="center" wrapText="1"/>
    </xf>
    <xf numFmtId="14" fontId="4" fillId="0" borderId="5" xfId="0" applyNumberFormat="1" applyFont="1" applyBorder="1" applyAlignment="1">
      <alignment horizontal="center" vertical="center" wrapText="1" shrinkToFit="1"/>
    </xf>
    <xf numFmtId="0" fontId="10" fillId="0" borderId="0" xfId="0" applyFont="1"/>
    <xf numFmtId="0" fontId="2" fillId="4" borderId="0" xfId="0" applyFont="1" applyFill="1"/>
    <xf numFmtId="0" fontId="10" fillId="4" borderId="0" xfId="0" applyFont="1" applyFill="1"/>
    <xf numFmtId="0" fontId="0" fillId="4" borderId="0" xfId="0" applyFont="1" applyFill="1"/>
    <xf numFmtId="165" fontId="4" fillId="0" borderId="5" xfId="0" applyNumberFormat="1" applyFont="1" applyFill="1" applyBorder="1" applyAlignment="1">
      <alignment horizontal="center" vertical="center" wrapText="1" shrinkToFit="1"/>
    </xf>
    <xf numFmtId="165" fontId="4" fillId="4" borderId="5" xfId="0" applyNumberFormat="1" applyFont="1" applyFill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 wrapText="1"/>
    </xf>
    <xf numFmtId="2" fontId="4" fillId="0" borderId="5" xfId="0" applyNumberFormat="1" applyFont="1" applyFill="1" applyBorder="1" applyAlignment="1">
      <alignment horizontal="center" vertical="center" wrapText="1" shrinkToFit="1"/>
    </xf>
    <xf numFmtId="9" fontId="22" fillId="0" borderId="5" xfId="1" applyFont="1" applyBorder="1" applyAlignment="1">
      <alignment horizontal="center" vertical="center" wrapText="1"/>
    </xf>
    <xf numFmtId="0" fontId="23" fillId="0" borderId="5" xfId="0" applyFont="1" applyFill="1" applyBorder="1" applyAlignment="1">
      <alignment horizontal="left" vertical="center" wrapText="1"/>
    </xf>
    <xf numFmtId="4" fontId="0" fillId="0" borderId="5" xfId="0" applyNumberFormat="1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12" fillId="0" borderId="0" xfId="0" applyFont="1"/>
    <xf numFmtId="0" fontId="3" fillId="0" borderId="0" xfId="0" applyFont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</cellXfs>
  <cellStyles count="4">
    <cellStyle name="Обычный" xfId="0" builtinId="0"/>
    <cellStyle name="Обычный 2" xfId="2"/>
    <cellStyle name="Обычный 3" xfId="3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476250</xdr:colOff>
      <xdr:row>6</xdr:row>
      <xdr:rowOff>0</xdr:rowOff>
    </xdr:from>
    <xdr:to>
      <xdr:col>17</xdr:col>
      <xdr:colOff>397668</xdr:colOff>
      <xdr:row>8</xdr:row>
      <xdr:rowOff>69056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58425" y="5486400"/>
          <a:ext cx="740569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476250</xdr:colOff>
      <xdr:row>9</xdr:row>
      <xdr:rowOff>847725</xdr:rowOff>
    </xdr:from>
    <xdr:to>
      <xdr:col>17</xdr:col>
      <xdr:colOff>397669</xdr:colOff>
      <xdr:row>9</xdr:row>
      <xdr:rowOff>1295400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29800" y="2600325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"/>
  <sheetViews>
    <sheetView zoomScale="80" zoomScaleNormal="80" workbookViewId="0">
      <selection activeCell="V11" sqref="V11"/>
    </sheetView>
  </sheetViews>
  <sheetFormatPr defaultRowHeight="15" x14ac:dyDescent="0.25"/>
  <cols>
    <col min="1" max="1" width="9.140625" customWidth="1"/>
    <col min="2" max="2" width="13.5703125" style="27" customWidth="1"/>
    <col min="3" max="3" width="7" customWidth="1"/>
    <col min="4" max="4" width="6.42578125" customWidth="1"/>
    <col min="5" max="5" width="24.7109375" style="24" customWidth="1"/>
    <col min="6" max="6" width="12.7109375" customWidth="1"/>
    <col min="7" max="7" width="19" customWidth="1"/>
    <col min="8" max="8" width="19" hidden="1" customWidth="1"/>
    <col min="9" max="9" width="19" customWidth="1"/>
    <col min="10" max="10" width="19" hidden="1" customWidth="1"/>
    <col min="11" max="11" width="19" customWidth="1"/>
    <col min="12" max="13" width="0" hidden="1" customWidth="1"/>
    <col min="14" max="14" width="15.5703125" customWidth="1"/>
    <col min="15" max="15" width="16.140625" customWidth="1"/>
    <col min="16" max="16" width="15.5703125" customWidth="1"/>
    <col min="17" max="17" width="12.28515625" customWidth="1"/>
    <col min="18" max="18" width="9.28515625" bestFit="1" customWidth="1"/>
    <col min="19" max="19" width="11.7109375" customWidth="1"/>
    <col min="20" max="20" width="12.42578125" customWidth="1"/>
    <col min="21" max="21" width="15" customWidth="1"/>
    <col min="23" max="23" width="17.140625" customWidth="1"/>
  </cols>
  <sheetData>
    <row r="1" spans="1:24" x14ac:dyDescent="0.25">
      <c r="T1" s="1" t="s">
        <v>0</v>
      </c>
    </row>
    <row r="2" spans="1:24" ht="15.75" x14ac:dyDescent="0.25">
      <c r="A2" s="63" t="s">
        <v>25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55"/>
      <c r="X2" s="55"/>
    </row>
    <row r="3" spans="1:24" x14ac:dyDescent="0.25">
      <c r="A3" s="64" t="s">
        <v>30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</row>
    <row r="4" spans="1:24" x14ac:dyDescent="0.25">
      <c r="A4" s="65" t="s">
        <v>1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</row>
    <row r="5" spans="1:24" ht="15.75" x14ac:dyDescent="0.25">
      <c r="C5" s="55"/>
      <c r="D5" s="55"/>
    </row>
    <row r="6" spans="1:24" x14ac:dyDescent="0.25">
      <c r="A6" s="64" t="s">
        <v>28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</row>
  </sheetData>
  <mergeCells count="4">
    <mergeCell ref="A2:V2"/>
    <mergeCell ref="A3:T3"/>
    <mergeCell ref="A4:T4"/>
    <mergeCell ref="A6:T6"/>
  </mergeCells>
  <pageMargins left="0.70866141732283472" right="0.70866141732283472" top="0.74803149606299213" bottom="0.74803149606299213" header="0.31496062992125984" footer="0.31496062992125984"/>
  <pageSetup paperSize="9" scale="5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6"/>
  <sheetViews>
    <sheetView tabSelected="1" zoomScale="80" zoomScaleNormal="80" workbookViewId="0">
      <selection activeCell="A3" sqref="A3:T3"/>
    </sheetView>
  </sheetViews>
  <sheetFormatPr defaultRowHeight="15" x14ac:dyDescent="0.25"/>
  <cols>
    <col min="1" max="1" width="9.140625" customWidth="1"/>
    <col min="2" max="2" width="13.5703125" style="27" customWidth="1"/>
    <col min="3" max="3" width="7" customWidth="1"/>
    <col min="4" max="4" width="6.42578125" customWidth="1"/>
    <col min="5" max="5" width="24.7109375" style="24" customWidth="1"/>
    <col min="6" max="6" width="12.7109375" customWidth="1"/>
    <col min="7" max="7" width="19" customWidth="1"/>
    <col min="8" max="8" width="19" hidden="1" customWidth="1"/>
    <col min="9" max="9" width="19" customWidth="1"/>
    <col min="10" max="10" width="19" hidden="1" customWidth="1"/>
    <col min="11" max="11" width="19" customWidth="1"/>
    <col min="12" max="13" width="0" hidden="1" customWidth="1"/>
    <col min="14" max="14" width="14.85546875" hidden="1" customWidth="1"/>
    <col min="15" max="15" width="16.140625" customWidth="1"/>
    <col min="16" max="16" width="0" hidden="1" customWidth="1"/>
    <col min="17" max="17" width="12.28515625" customWidth="1"/>
    <col min="18" max="18" width="9.28515625" bestFit="1" customWidth="1"/>
    <col min="19" max="19" width="11.7109375" customWidth="1"/>
    <col min="20" max="20" width="12.42578125" customWidth="1"/>
    <col min="21" max="21" width="15" customWidth="1"/>
    <col min="23" max="23" width="17.140625" customWidth="1"/>
  </cols>
  <sheetData>
    <row r="1" spans="1:26" x14ac:dyDescent="0.25">
      <c r="T1" s="1" t="s">
        <v>0</v>
      </c>
    </row>
    <row r="2" spans="1:26" ht="15.75" x14ac:dyDescent="0.25">
      <c r="A2" s="63" t="s">
        <v>25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36"/>
      <c r="X2" s="36"/>
    </row>
    <row r="3" spans="1:26" x14ac:dyDescent="0.25">
      <c r="A3" s="64" t="s">
        <v>30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</row>
    <row r="4" spans="1:26" x14ac:dyDescent="0.25">
      <c r="A4" s="65" t="s">
        <v>1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</row>
    <row r="5" spans="1:26" ht="15.75" x14ac:dyDescent="0.25">
      <c r="C5" s="36"/>
      <c r="D5" s="36"/>
    </row>
    <row r="6" spans="1:26" x14ac:dyDescent="0.25">
      <c r="A6" s="64" t="s">
        <v>28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</row>
    <row r="7" spans="1:26" ht="27" customHeight="1" x14ac:dyDescent="0.25">
      <c r="A7" s="71" t="s">
        <v>2</v>
      </c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</row>
    <row r="8" spans="1:26" ht="178.5" customHeight="1" x14ac:dyDescent="0.25">
      <c r="A8" s="73" t="s">
        <v>26</v>
      </c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</row>
    <row r="9" spans="1:26" ht="15.75" x14ac:dyDescent="0.25">
      <c r="A9" s="69" t="s">
        <v>3</v>
      </c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2">
        <v>1</v>
      </c>
      <c r="S9" s="3"/>
      <c r="T9" s="3"/>
      <c r="U9" s="4"/>
    </row>
    <row r="10" spans="1:26" ht="102" x14ac:dyDescent="0.25">
      <c r="A10" s="5" t="s">
        <v>4</v>
      </c>
      <c r="B10" s="28" t="s">
        <v>5</v>
      </c>
      <c r="C10" s="7" t="s">
        <v>6</v>
      </c>
      <c r="D10" s="8" t="s">
        <v>7</v>
      </c>
      <c r="E10" s="25" t="s">
        <v>8</v>
      </c>
      <c r="F10" s="9" t="s">
        <v>29</v>
      </c>
      <c r="G10" s="8" t="s">
        <v>9</v>
      </c>
      <c r="H10" s="8"/>
      <c r="I10" s="8" t="s">
        <v>10</v>
      </c>
      <c r="J10" s="8"/>
      <c r="K10" s="8" t="s">
        <v>11</v>
      </c>
      <c r="L10" s="8" t="s">
        <v>12</v>
      </c>
      <c r="M10" s="8" t="s">
        <v>13</v>
      </c>
      <c r="N10" s="8"/>
      <c r="O10" s="8" t="s">
        <v>14</v>
      </c>
      <c r="P10" s="9" t="s">
        <v>15</v>
      </c>
      <c r="Q10" s="6" t="s">
        <v>16</v>
      </c>
      <c r="R10" s="10" t="s">
        <v>17</v>
      </c>
      <c r="S10" s="57" t="s">
        <v>27</v>
      </c>
      <c r="T10" s="8" t="s">
        <v>18</v>
      </c>
      <c r="U10" s="11" t="s">
        <v>19</v>
      </c>
      <c r="V10" s="12"/>
      <c r="W10" s="51"/>
      <c r="X10" s="49"/>
    </row>
    <row r="11" spans="1:26" x14ac:dyDescent="0.25">
      <c r="A11" s="13">
        <v>1</v>
      </c>
      <c r="B11" s="29">
        <v>2</v>
      </c>
      <c r="C11" s="14">
        <v>3</v>
      </c>
      <c r="D11" s="14">
        <v>4</v>
      </c>
      <c r="E11" s="26">
        <v>5</v>
      </c>
      <c r="F11" s="14">
        <v>6</v>
      </c>
      <c r="G11" s="14">
        <v>7</v>
      </c>
      <c r="H11" s="14"/>
      <c r="I11" s="14">
        <v>8</v>
      </c>
      <c r="J11" s="14"/>
      <c r="K11" s="14">
        <v>9</v>
      </c>
      <c r="L11" s="14"/>
      <c r="M11" s="14">
        <v>10</v>
      </c>
      <c r="N11" s="14"/>
      <c r="O11" s="14">
        <v>11</v>
      </c>
      <c r="P11" s="14">
        <v>12</v>
      </c>
      <c r="Q11" s="14">
        <v>13</v>
      </c>
      <c r="R11" s="14">
        <v>14</v>
      </c>
      <c r="S11" s="14"/>
      <c r="T11" s="15"/>
      <c r="U11" s="16"/>
      <c r="V11" s="12"/>
      <c r="W11" s="50"/>
      <c r="X11" s="12"/>
    </row>
    <row r="12" spans="1:26" s="43" customFormat="1" ht="45.75" hidden="1" customHeight="1" x14ac:dyDescent="0.25">
      <c r="A12" s="37">
        <v>1</v>
      </c>
      <c r="B12" s="38" t="s">
        <v>22</v>
      </c>
      <c r="C12" s="39"/>
      <c r="D12" s="23" t="s">
        <v>21</v>
      </c>
      <c r="E12" s="40" t="s">
        <v>23</v>
      </c>
      <c r="F12" s="48" t="s">
        <v>24</v>
      </c>
      <c r="G12" s="39"/>
      <c r="H12" s="39">
        <f>G12*C12</f>
        <v>0</v>
      </c>
      <c r="I12" s="39"/>
      <c r="J12" s="39"/>
      <c r="K12" s="39"/>
      <c r="L12" s="39"/>
      <c r="M12" s="39"/>
      <c r="N12" s="39">
        <f>K12*C12</f>
        <v>0</v>
      </c>
      <c r="O12" s="19">
        <f t="shared" ref="O12" si="0">AVERAGE(G12:K12)</f>
        <v>0</v>
      </c>
      <c r="P12" s="35">
        <f t="shared" ref="P12:P17" si="1">O12</f>
        <v>0</v>
      </c>
      <c r="Q12" s="44" t="e">
        <f t="shared" ref="Q12:Q13" si="2">STDEV(G12:K12)</f>
        <v>#DIV/0!</v>
      </c>
      <c r="R12" s="45" t="e">
        <f t="shared" ref="R12:R13" si="3">Q12/P12</f>
        <v>#DIV/0!</v>
      </c>
      <c r="S12" s="45"/>
      <c r="T12" s="41"/>
      <c r="U12" s="42"/>
      <c r="W12" s="52"/>
    </row>
    <row r="13" spans="1:26" s="43" customFormat="1" ht="66.75" customHeight="1" x14ac:dyDescent="0.25">
      <c r="A13" s="37">
        <v>1</v>
      </c>
      <c r="B13" s="58" t="s">
        <v>31</v>
      </c>
      <c r="C13" s="39">
        <v>1</v>
      </c>
      <c r="D13" s="23" t="s">
        <v>21</v>
      </c>
      <c r="E13" s="38" t="s">
        <v>41</v>
      </c>
      <c r="F13" s="39" t="s">
        <v>35</v>
      </c>
      <c r="G13" s="56">
        <v>167000</v>
      </c>
      <c r="H13" s="56"/>
      <c r="I13" s="56">
        <v>171008</v>
      </c>
      <c r="J13" s="56"/>
      <c r="K13" s="56">
        <v>173012</v>
      </c>
      <c r="L13" s="53"/>
      <c r="M13" s="53"/>
      <c r="N13" s="53">
        <f t="shared" ref="N13" si="4">K13*C13</f>
        <v>173012</v>
      </c>
      <c r="O13" s="53">
        <f>AVERAGE(G13:K13)</f>
        <v>170340</v>
      </c>
      <c r="P13" s="53">
        <f t="shared" si="1"/>
        <v>170340</v>
      </c>
      <c r="Q13" s="53">
        <f t="shared" si="2"/>
        <v>3061.1605642305012</v>
      </c>
      <c r="R13" s="45">
        <f t="shared" si="3"/>
        <v>1.7970885078258197E-2</v>
      </c>
      <c r="S13" s="45"/>
      <c r="T13" s="59">
        <v>167000</v>
      </c>
      <c r="U13" s="42"/>
      <c r="W13" s="52"/>
    </row>
    <row r="14" spans="1:26" s="43" customFormat="1" ht="51" customHeight="1" x14ac:dyDescent="0.25">
      <c r="A14" s="37">
        <v>2</v>
      </c>
      <c r="B14" s="58" t="s">
        <v>32</v>
      </c>
      <c r="C14" s="39">
        <v>2</v>
      </c>
      <c r="D14" s="23" t="s">
        <v>21</v>
      </c>
      <c r="E14" s="38" t="s">
        <v>41</v>
      </c>
      <c r="F14" s="61" t="s">
        <v>35</v>
      </c>
      <c r="G14" s="53">
        <v>29999</v>
      </c>
      <c r="H14" s="38"/>
      <c r="I14" s="53">
        <v>31618.95</v>
      </c>
      <c r="J14" s="53"/>
      <c r="K14" s="53">
        <v>30178.99</v>
      </c>
      <c r="L14" s="53"/>
      <c r="M14" s="53"/>
      <c r="N14" s="53"/>
      <c r="O14" s="53">
        <f t="shared" ref="O14:O16" si="5">AVERAGE(G14:K14)</f>
        <v>30598.98</v>
      </c>
      <c r="P14" s="53">
        <f t="shared" ref="P14:P16" si="6">O14</f>
        <v>30598.98</v>
      </c>
      <c r="Q14" s="53">
        <f t="shared" ref="Q14:Q16" si="7">STDEV(G14:K14)</f>
        <v>887.89256146225262</v>
      </c>
      <c r="R14" s="45">
        <f t="shared" ref="R14:R16" si="8">Q14/P14</f>
        <v>2.9017064015279353E-2</v>
      </c>
      <c r="S14" s="45"/>
      <c r="T14" s="59">
        <v>59998</v>
      </c>
      <c r="U14" s="42"/>
      <c r="W14" s="52"/>
    </row>
    <row r="15" spans="1:26" s="43" customFormat="1" ht="45" customHeight="1" x14ac:dyDescent="0.25">
      <c r="A15" s="17">
        <v>3</v>
      </c>
      <c r="B15" s="58" t="s">
        <v>33</v>
      </c>
      <c r="C15" s="23">
        <v>6</v>
      </c>
      <c r="D15" s="23" t="s">
        <v>21</v>
      </c>
      <c r="E15" s="38" t="s">
        <v>41</v>
      </c>
      <c r="F15" s="60" t="s">
        <v>35</v>
      </c>
      <c r="G15" s="53">
        <v>18637</v>
      </c>
      <c r="H15" s="38"/>
      <c r="I15" s="53">
        <v>19196.11</v>
      </c>
      <c r="J15" s="53"/>
      <c r="K15" s="53">
        <v>18748.82</v>
      </c>
      <c r="L15" s="53"/>
      <c r="M15" s="53"/>
      <c r="N15" s="53"/>
      <c r="O15" s="53">
        <f t="shared" si="5"/>
        <v>18860.643333333333</v>
      </c>
      <c r="P15" s="53">
        <f t="shared" si="6"/>
        <v>18860.643333333333</v>
      </c>
      <c r="Q15" s="53">
        <f t="shared" si="7"/>
        <v>295.85358107234998</v>
      </c>
      <c r="R15" s="45">
        <f t="shared" si="8"/>
        <v>1.5686293189664084E-2</v>
      </c>
      <c r="S15" s="45"/>
      <c r="T15" s="46">
        <v>111822</v>
      </c>
      <c r="U15" s="47"/>
      <c r="W15" s="52"/>
    </row>
    <row r="16" spans="1:26" ht="39" customHeight="1" x14ac:dyDescent="0.25">
      <c r="A16" s="17">
        <v>4</v>
      </c>
      <c r="B16" s="58" t="s">
        <v>34</v>
      </c>
      <c r="C16" s="23">
        <v>3</v>
      </c>
      <c r="D16" s="23" t="s">
        <v>21</v>
      </c>
      <c r="E16" s="38" t="s">
        <v>41</v>
      </c>
      <c r="F16" s="60" t="s">
        <v>35</v>
      </c>
      <c r="G16" s="53">
        <v>27060</v>
      </c>
      <c r="H16" s="38"/>
      <c r="I16" s="53">
        <v>27709.439999999999</v>
      </c>
      <c r="J16" s="53"/>
      <c r="K16" s="53">
        <v>28034.16</v>
      </c>
      <c r="L16" s="53"/>
      <c r="M16" s="53"/>
      <c r="N16" s="53"/>
      <c r="O16" s="53">
        <f t="shared" si="5"/>
        <v>27601.200000000001</v>
      </c>
      <c r="P16" s="53">
        <f t="shared" si="6"/>
        <v>27601.200000000001</v>
      </c>
      <c r="Q16" s="53">
        <f t="shared" si="7"/>
        <v>496.01799322201992</v>
      </c>
      <c r="R16" s="45">
        <f t="shared" si="8"/>
        <v>1.7970885078258187E-2</v>
      </c>
      <c r="S16" s="20"/>
      <c r="T16" s="21">
        <v>81180</v>
      </c>
      <c r="U16" s="22"/>
      <c r="V16" s="12"/>
      <c r="W16" s="50"/>
      <c r="X16" s="12"/>
      <c r="Z16" s="43"/>
    </row>
    <row r="17" spans="1:24" ht="15.75" x14ac:dyDescent="0.25">
      <c r="A17" s="30"/>
      <c r="B17" s="31"/>
      <c r="C17" s="32"/>
      <c r="D17" s="32"/>
      <c r="E17" s="34" t="s">
        <v>20</v>
      </c>
      <c r="F17" s="33"/>
      <c r="G17" s="54"/>
      <c r="H17" s="54"/>
      <c r="I17" s="54"/>
      <c r="J17" s="54"/>
      <c r="K17" s="54"/>
      <c r="L17" s="54"/>
      <c r="M17" s="54"/>
      <c r="N17" s="54"/>
      <c r="O17" s="54"/>
      <c r="P17" s="53">
        <f t="shared" si="1"/>
        <v>0</v>
      </c>
      <c r="Q17" s="53"/>
      <c r="R17" s="18"/>
      <c r="S17" s="18"/>
      <c r="T17" s="18">
        <f>SUM(T13:T16)</f>
        <v>420000</v>
      </c>
      <c r="U17" s="22"/>
    </row>
    <row r="18" spans="1:24" x14ac:dyDescent="0.25">
      <c r="V18" s="12"/>
      <c r="W18" s="12"/>
      <c r="X18" s="12"/>
    </row>
    <row r="19" spans="1:24" ht="15.75" customHeight="1" x14ac:dyDescent="0.25">
      <c r="A19" s="72" t="s">
        <v>37</v>
      </c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2"/>
      <c r="U19" s="72"/>
      <c r="V19" s="12"/>
      <c r="W19" s="12"/>
      <c r="X19" s="12"/>
    </row>
    <row r="20" spans="1:24" ht="14.25" customHeight="1" x14ac:dyDescent="0.25">
      <c r="A20" s="72"/>
      <c r="B20" s="72"/>
      <c r="C20" s="72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2"/>
      <c r="U20" s="72"/>
      <c r="V20" s="12"/>
      <c r="W20" s="12"/>
      <c r="X20" s="12"/>
    </row>
    <row r="21" spans="1:24" ht="46.5" customHeight="1" x14ac:dyDescent="0.25">
      <c r="A21" s="66" t="s">
        <v>36</v>
      </c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12"/>
      <c r="W21" s="12"/>
      <c r="X21" s="12"/>
    </row>
    <row r="22" spans="1:24" ht="28.5" customHeight="1" x14ac:dyDescent="0.25">
      <c r="A22" s="67" t="s">
        <v>38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12"/>
      <c r="W22" s="12"/>
      <c r="X22" s="12"/>
    </row>
    <row r="23" spans="1:24" x14ac:dyDescent="0.25">
      <c r="A23" s="67" t="s">
        <v>39</v>
      </c>
      <c r="B23" s="67"/>
      <c r="C23" s="67"/>
      <c r="D23" s="67"/>
      <c r="E23" s="67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8" t="s">
        <v>40</v>
      </c>
      <c r="R23" s="68"/>
      <c r="S23" s="68"/>
      <c r="T23" s="68"/>
      <c r="U23" s="68"/>
      <c r="V23" s="12"/>
      <c r="W23" s="12"/>
      <c r="X23" s="12"/>
    </row>
    <row r="24" spans="1:24" x14ac:dyDescent="0.25">
      <c r="V24" s="12"/>
      <c r="W24" s="12"/>
      <c r="X24" s="12"/>
    </row>
    <row r="25" spans="1:24" x14ac:dyDescent="0.25">
      <c r="V25" s="12"/>
      <c r="W25" s="12"/>
      <c r="X25" s="12"/>
    </row>
    <row r="26" spans="1:24" ht="15.75" customHeight="1" x14ac:dyDescent="0.25"/>
  </sheetData>
  <mergeCells count="12">
    <mergeCell ref="A8:U8"/>
    <mergeCell ref="A2:V2"/>
    <mergeCell ref="A3:T3"/>
    <mergeCell ref="A4:T4"/>
    <mergeCell ref="A6:T6"/>
    <mergeCell ref="A7:T7"/>
    <mergeCell ref="A21:U21"/>
    <mergeCell ref="A22:U22"/>
    <mergeCell ref="A23:E23"/>
    <mergeCell ref="Q23:U23"/>
    <mergeCell ref="A9:Q9"/>
    <mergeCell ref="A19:U20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НМЦК (без 1875)</vt:lpstr>
      <vt:lpstr>НМЦК (с 1875)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Вячеславовна Виктория Шерстобитова</dc:creator>
  <cp:lastModifiedBy>41</cp:lastModifiedBy>
  <cp:lastPrinted>2026-03-10T13:14:49Z</cp:lastPrinted>
  <dcterms:created xsi:type="dcterms:W3CDTF">2019-02-20T11:12:20Z</dcterms:created>
  <dcterms:modified xsi:type="dcterms:W3CDTF">2026-05-05T09:23:22Z</dcterms:modified>
</cp:coreProperties>
</file>