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35" windowHeight="11760"/>
  </bookViews>
  <sheets>
    <sheet name="9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J7" i="2"/>
  <c r="K7" i="2" s="1"/>
  <c r="L7" i="2"/>
  <c r="M7" i="2" s="1"/>
  <c r="I8" i="2"/>
  <c r="J8" i="2"/>
  <c r="L8" i="2"/>
  <c r="M8" i="2"/>
  <c r="I9" i="2"/>
  <c r="J9" i="2"/>
  <c r="L9" i="2"/>
  <c r="M9" i="2" s="1"/>
  <c r="L6" i="2"/>
  <c r="M6" i="2" s="1"/>
  <c r="J6" i="2"/>
  <c r="I6" i="2"/>
  <c r="K8" i="2" l="1"/>
  <c r="L10" i="2"/>
  <c r="K9" i="2"/>
  <c r="K6" i="2"/>
</calcChain>
</file>

<file path=xl/sharedStrings.xml><?xml version="1.0" encoding="utf-8"?>
<sst xmlns="http://schemas.openxmlformats.org/spreadsheetml/2006/main" count="27" uniqueCount="24">
  <si>
    <t>Однородность совокупности значений выявленных цен, используемых в расчете Н(М)ЦК</t>
  </si>
  <si>
    <t>Среднее квадратичное отклонение</t>
  </si>
  <si>
    <t>В результате проведенного расчета Н(М)ЦК составила:</t>
  </si>
  <si>
    <t>рублей.</t>
  </si>
  <si>
    <t>№ п/п</t>
  </si>
  <si>
    <t>Наименование</t>
  </si>
  <si>
    <t>Ед. изм.</t>
  </si>
  <si>
    <t>Кол-во</t>
  </si>
  <si>
    <t>Коммерческие предложения (руб.)</t>
  </si>
  <si>
    <t>Н(М)ЦК, определяемая методом сопоставимых рыночных цен (анализа рынка)</t>
  </si>
  <si>
    <t xml:space="preserve">Средняя арифметическая цена за единицу     &lt;ц&gt; </t>
  </si>
  <si>
    <t>За расчет НМЦ принято минимальное значение показателей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</si>
  <si>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
 (не должен превышать 33%)</t>
    </r>
  </si>
  <si>
    <t xml:space="preserve">Коммерческое предложение  вх. №  1       
</t>
  </si>
  <si>
    <t>Коммерческое предложение  вх.№ 2</t>
  </si>
  <si>
    <t>Коммерческое предложение  вх. № 3</t>
  </si>
  <si>
    <t>Начальная (максимальная) цена договора сформирована с учетом всех расходов исполнителя, связанных с оказанием услуг и всех расходов на перевозку, погрузку и отгрузку, страхование, в том числе уплату налогов, пошлин, сборов и других обязательных платежей, которые необходимо выплатить при исполнении договора, в соответствии с действующим законодательством Российской Федерации.</t>
  </si>
  <si>
    <t xml:space="preserve">Обоснование начальной (максимальной) цены контракта
</t>
  </si>
  <si>
    <t>Цена за единицу   (руб.)</t>
  </si>
  <si>
    <t>шт</t>
  </si>
  <si>
    <t>Набор робототехнический</t>
  </si>
  <si>
    <t>Комплекс мини-робот</t>
  </si>
  <si>
    <t>Тематические поля для комплекса мини-робот</t>
  </si>
  <si>
    <t>Комплект для изучения космоса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</si>
</sst>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00"/>
    <numFmt numFmtId="165" formatCode="#,##0.000000"/>
    <numFmt numFmtId="166" formatCode="#,##0.000000000"/>
  </numFmts>
  <fonts count="10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166" fontId="4" fillId="0" borderId="2" xfId="0" applyNumberFormat="1" applyFont="1" applyFill="1" applyBorder="1" applyAlignment="1">
      <alignment horizontal="center" vertical="center"/>
    </xf>
    <xf numFmtId="4" fontId="4" fillId="0" borderId="15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2" xfId="1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2" fontId="3" fillId="0" borderId="8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Моя Копия 24(1).06.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1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7479" y="3211286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6122" y="2721428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4768" y="1559379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9329" y="1069521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100693</xdr:colOff>
      <xdr:row>3</xdr:row>
      <xdr:rowOff>1006929</xdr:rowOff>
    </xdr:from>
    <xdr:to>
      <xdr:col>10</xdr:col>
      <xdr:colOff>926932</xdr:colOff>
      <xdr:row>3</xdr:row>
      <xdr:rowOff>1483179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4768" y="1559379"/>
          <a:ext cx="826239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73479</xdr:colOff>
      <xdr:row>3</xdr:row>
      <xdr:rowOff>517071</xdr:rowOff>
    </xdr:from>
    <xdr:to>
      <xdr:col>9</xdr:col>
      <xdr:colOff>958764</xdr:colOff>
      <xdr:row>3</xdr:row>
      <xdr:rowOff>870857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9329" y="1069521"/>
          <a:ext cx="885285" cy="353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1"/>
  <sheetViews>
    <sheetView tabSelected="1" zoomScaleNormal="100" workbookViewId="0">
      <selection activeCell="G13" sqref="G13"/>
    </sheetView>
  </sheetViews>
  <sheetFormatPr defaultRowHeight="12.75" x14ac:dyDescent="0.2"/>
  <cols>
    <col min="1" max="1" width="9.140625" style="1"/>
    <col min="2" max="2" width="6.140625" style="1" customWidth="1"/>
    <col min="3" max="3" width="54.42578125" style="1" customWidth="1"/>
    <col min="4" max="4" width="5.85546875" style="1" customWidth="1"/>
    <col min="5" max="5" width="6.7109375" style="2" customWidth="1"/>
    <col min="6" max="8" width="11.7109375" style="1" customWidth="1"/>
    <col min="9" max="9" width="13.140625" style="1" customWidth="1"/>
    <col min="10" max="11" width="15.5703125" style="1" customWidth="1"/>
    <col min="12" max="12" width="15.28515625" style="1" customWidth="1"/>
    <col min="13" max="13" width="15" style="1" customWidth="1"/>
    <col min="14" max="14" width="9.5703125" style="1" customWidth="1"/>
    <col min="15" max="15" width="13.28515625" style="1" customWidth="1"/>
    <col min="16" max="16384" width="9.140625" style="1"/>
  </cols>
  <sheetData>
    <row r="2" spans="2:15" ht="15.75" x14ac:dyDescent="0.2">
      <c r="B2" s="23" t="s">
        <v>17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</row>
    <row r="3" spans="2:15" x14ac:dyDescent="0.2">
      <c r="B3" s="28" t="s">
        <v>4</v>
      </c>
      <c r="C3" s="28" t="s">
        <v>5</v>
      </c>
      <c r="D3" s="29" t="s">
        <v>6</v>
      </c>
      <c r="E3" s="28" t="s">
        <v>7</v>
      </c>
      <c r="F3" s="31" t="s">
        <v>8</v>
      </c>
      <c r="G3" s="32"/>
      <c r="H3" s="32"/>
      <c r="I3" s="33" t="s">
        <v>0</v>
      </c>
      <c r="J3" s="33"/>
      <c r="K3" s="33"/>
      <c r="L3" s="24" t="s">
        <v>9</v>
      </c>
      <c r="M3" s="25"/>
      <c r="N3" s="2"/>
      <c r="O3" s="2"/>
    </row>
    <row r="4" spans="2:15" ht="114.75" customHeight="1" x14ac:dyDescent="0.2">
      <c r="B4" s="29"/>
      <c r="C4" s="29"/>
      <c r="D4" s="30"/>
      <c r="E4" s="29"/>
      <c r="F4" s="15" t="s">
        <v>13</v>
      </c>
      <c r="G4" s="15" t="s">
        <v>14</v>
      </c>
      <c r="H4" s="15" t="s">
        <v>15</v>
      </c>
      <c r="I4" s="16" t="s">
        <v>10</v>
      </c>
      <c r="J4" s="17" t="s">
        <v>1</v>
      </c>
      <c r="K4" s="17" t="s">
        <v>12</v>
      </c>
      <c r="L4" s="18" t="s">
        <v>18</v>
      </c>
      <c r="M4" s="19" t="s">
        <v>11</v>
      </c>
      <c r="N4" s="2"/>
      <c r="O4" s="2"/>
    </row>
    <row r="5" spans="2:15" x14ac:dyDescent="0.2">
      <c r="B5" s="5">
        <v>1</v>
      </c>
      <c r="C5" s="11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12">
        <v>11</v>
      </c>
      <c r="M5" s="5">
        <v>12</v>
      </c>
      <c r="N5" s="2"/>
      <c r="O5" s="2"/>
    </row>
    <row r="6" spans="2:15" x14ac:dyDescent="0.2">
      <c r="B6" s="5">
        <v>1</v>
      </c>
      <c r="C6" s="20" t="s">
        <v>20</v>
      </c>
      <c r="D6" s="21" t="s">
        <v>19</v>
      </c>
      <c r="E6" s="22">
        <v>4</v>
      </c>
      <c r="F6" s="13">
        <v>83000</v>
      </c>
      <c r="G6" s="13">
        <v>83000</v>
      </c>
      <c r="H6" s="13">
        <v>86984</v>
      </c>
      <c r="I6" s="7">
        <f t="shared" ref="I6" si="0">AVERAGE(F6:H6)</f>
        <v>84328</v>
      </c>
      <c r="J6" s="8">
        <f t="shared" ref="J6" si="1">STDEV(F6:H6)</f>
        <v>2300.1634724514693</v>
      </c>
      <c r="K6" s="9">
        <f t="shared" ref="K6" si="2">J6/I6*100</f>
        <v>2.7276390670376025</v>
      </c>
      <c r="L6" s="10">
        <f t="shared" ref="L6" si="3">F6</f>
        <v>83000</v>
      </c>
      <c r="M6" s="6">
        <f t="shared" ref="M6" si="4">L6*E6</f>
        <v>332000</v>
      </c>
      <c r="N6" s="2"/>
      <c r="O6" s="2"/>
    </row>
    <row r="7" spans="2:15" x14ac:dyDescent="0.2">
      <c r="B7" s="5">
        <v>2</v>
      </c>
      <c r="C7" s="20" t="s">
        <v>21</v>
      </c>
      <c r="D7" s="21" t="s">
        <v>19</v>
      </c>
      <c r="E7" s="22">
        <v>1</v>
      </c>
      <c r="F7" s="13">
        <v>20390</v>
      </c>
      <c r="G7" s="13">
        <v>20757.02</v>
      </c>
      <c r="H7" s="13">
        <v>21124.04</v>
      </c>
      <c r="I7" s="7">
        <f t="shared" ref="I7:I9" si="5">AVERAGE(F7:H7)</f>
        <v>20757.02</v>
      </c>
      <c r="J7" s="8">
        <f t="shared" ref="J7:J9" si="6">STDEV(F7:H7)</f>
        <v>367.02000000000044</v>
      </c>
      <c r="K7" s="9">
        <f t="shared" ref="K7:K9" si="7">J7/I7*100</f>
        <v>1.768172888015719</v>
      </c>
      <c r="L7" s="10">
        <f t="shared" ref="L7:L9" si="8">F7</f>
        <v>20390</v>
      </c>
      <c r="M7" s="6">
        <f>L7*E7</f>
        <v>20390</v>
      </c>
      <c r="N7" s="2"/>
      <c r="O7" s="2"/>
    </row>
    <row r="8" spans="2:15" s="4" customFormat="1" x14ac:dyDescent="0.25">
      <c r="B8" s="5">
        <v>3</v>
      </c>
      <c r="C8" s="20" t="s">
        <v>22</v>
      </c>
      <c r="D8" s="21" t="s">
        <v>19</v>
      </c>
      <c r="E8" s="22">
        <v>1</v>
      </c>
      <c r="F8" s="13">
        <v>27060</v>
      </c>
      <c r="G8" s="13">
        <v>27222.36</v>
      </c>
      <c r="H8" s="13">
        <v>28034.16</v>
      </c>
      <c r="I8" s="7">
        <f t="shared" si="5"/>
        <v>27438.84</v>
      </c>
      <c r="J8" s="8">
        <f t="shared" si="6"/>
        <v>521.91437918493853</v>
      </c>
      <c r="K8" s="9">
        <f t="shared" si="7"/>
        <v>1.9021007418132052</v>
      </c>
      <c r="L8" s="10">
        <f t="shared" si="8"/>
        <v>27060</v>
      </c>
      <c r="M8" s="6">
        <f t="shared" ref="M8:M9" si="9">L8*E8</f>
        <v>27060</v>
      </c>
    </row>
    <row r="9" spans="2:15" x14ac:dyDescent="0.2">
      <c r="B9" s="5">
        <v>4</v>
      </c>
      <c r="C9" s="20" t="s">
        <v>23</v>
      </c>
      <c r="D9" s="21" t="s">
        <v>19</v>
      </c>
      <c r="E9" s="22">
        <v>1</v>
      </c>
      <c r="F9" s="13">
        <v>78550</v>
      </c>
      <c r="G9" s="13">
        <v>82320.399999999994</v>
      </c>
      <c r="H9" s="13">
        <v>79492.600000000006</v>
      </c>
      <c r="I9" s="7">
        <f t="shared" si="5"/>
        <v>80121</v>
      </c>
      <c r="J9" s="8">
        <f t="shared" si="6"/>
        <v>1962.1783710967725</v>
      </c>
      <c r="K9" s="9">
        <f t="shared" si="7"/>
        <v>2.4490188229013272</v>
      </c>
      <c r="L9" s="10">
        <f t="shared" si="8"/>
        <v>78550</v>
      </c>
      <c r="M9" s="6">
        <f t="shared" si="9"/>
        <v>78550</v>
      </c>
    </row>
    <row r="10" spans="2:15" ht="15.75" x14ac:dyDescent="0.2">
      <c r="B10" s="26" t="s">
        <v>2</v>
      </c>
      <c r="C10" s="26"/>
      <c r="D10" s="26"/>
      <c r="E10" s="26"/>
      <c r="F10" s="26"/>
      <c r="G10" s="26"/>
      <c r="H10" s="26"/>
      <c r="I10" s="26"/>
      <c r="J10" s="26"/>
      <c r="K10" s="26"/>
      <c r="L10" s="3">
        <f>SUM(M6:M9)</f>
        <v>458000</v>
      </c>
      <c r="M10" s="14" t="s">
        <v>3</v>
      </c>
    </row>
    <row r="11" spans="2:15" x14ac:dyDescent="0.2">
      <c r="B11" s="27" t="s">
        <v>16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</row>
  </sheetData>
  <mergeCells count="10">
    <mergeCell ref="B2:M2"/>
    <mergeCell ref="L3:M3"/>
    <mergeCell ref="B10:K10"/>
    <mergeCell ref="B11:M11"/>
    <mergeCell ref="B3:B4"/>
    <mergeCell ref="C3:C4"/>
    <mergeCell ref="D3:D4"/>
    <mergeCell ref="E3:E4"/>
    <mergeCell ref="F3:H3"/>
    <mergeCell ref="I3:K3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2026-05-06T09:36:14Z</dcterms:modified>
</cp:coreProperties>
</file>