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35" i="1" l="1"/>
  <c r="G32" i="1" l="1"/>
  <c r="H32" i="1" s="1"/>
  <c r="F32" i="1"/>
  <c r="H31" i="1"/>
  <c r="G31" i="1"/>
  <c r="F31" i="1"/>
  <c r="H30" i="1"/>
  <c r="H29" i="1"/>
  <c r="G30" i="1"/>
  <c r="F30" i="1"/>
  <c r="G29" i="1"/>
  <c r="F29" i="1"/>
  <c r="M32" i="1" l="1"/>
  <c r="M33" i="1"/>
  <c r="M31" i="1"/>
  <c r="K32" i="1"/>
  <c r="K31" i="1"/>
  <c r="M30" i="1" l="1"/>
  <c r="M29" i="1"/>
  <c r="M28" i="1"/>
  <c r="K28" i="1"/>
  <c r="G28" i="1"/>
  <c r="H28" i="1" s="1"/>
  <c r="F28" i="1"/>
  <c r="M27" i="1"/>
  <c r="K27" i="1"/>
  <c r="G27" i="1"/>
  <c r="H27" i="1" s="1"/>
  <c r="F27" i="1"/>
  <c r="K26" i="1"/>
  <c r="M26" i="1" s="1"/>
  <c r="G26" i="1"/>
  <c r="H26" i="1" s="1"/>
  <c r="F26" i="1"/>
  <c r="K25" i="1"/>
  <c r="M25" i="1" s="1"/>
  <c r="H25" i="1"/>
  <c r="G25" i="1"/>
  <c r="F25" i="1"/>
  <c r="K24" i="1"/>
  <c r="M24" i="1" s="1"/>
  <c r="G24" i="1"/>
  <c r="H24" i="1" s="1"/>
  <c r="F24" i="1"/>
  <c r="K23" i="1"/>
  <c r="M23" i="1" s="1"/>
  <c r="G23" i="1"/>
  <c r="H23" i="1" s="1"/>
  <c r="F23" i="1"/>
  <c r="M18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<sst xmlns="http://schemas.openxmlformats.org/spreadsheetml/2006/main" count="52" uniqueCount="38">
  <si>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</si>
  <si>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</si>
  <si>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</si>
  <si>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</si>
  <si>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</si>
  <si>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</si>
  <si>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</si>
  <si>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</si>
  <si>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</si>
  <si>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</si>
  <si>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</si>
  <si>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</si>
  <si>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</si>
  <si>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</si>
  <si>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</si>
  <si>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</si>
  <si>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</si>
  <si>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</si>
  <si>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54 общеразвивающего вида с приоритетным осуществлением деятельности по художественно-эстетическому развитию детей Калининского района Санкт-Петербурга</t>
    </r>
  </si>
  <si>
    <t>Проверка работоспособности и технической исправности пожарных кранов с замером давления, укомплектованности пожарных шкафов в 2027 г. по адресу: 195297, Санкт-Петербург, ул. Тимуровская, д. 11, корп. 2 литер А</t>
  </si>
  <si>
    <t>Проверка работоспособности и технической исправности пожарных кранов с замером давления, укомплектованности пожарных шкафов в 2028 г. по адресу: 195297, Санкт-Петербург, ул. Тимуровская, д. 11, корп. 2 литер А</t>
  </si>
  <si>
    <t>Обслуживание рукавов пожарных со сборкой, перекаткой и укладкой в 2027 г. по адресу: 195297, Санкт-Петербург, ул. Тимуровская, д. 11, корп. 2 литер А</t>
  </si>
  <si>
    <t>Обслуживание рукавов пожарных со сборкой, перекаткой и укладкой в 2028 г. по адресу: 195297, Санкт-Петербург, ул. Тимуровская, д. 11, корп. 2 литер А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</si>
  <si>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 по адресу: 195297, Санкт-Петербург, ул. Тимуровская, д. 11, корп. 2 литер А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</si>
  <si>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 по адресу: 195297, Санкт-Петербург, ул. Тимуровская, д. 11, корп. 2 литер А</t>
  </si>
  <si>
    <t>Проверка работоспособности и технической исправности пожарных кранов с замером давления, укомплектованности пожарных шкафов в 2027 г. по адресу: 195297, г. Санкт-Петербург, ул. Брянцева дом. 13 корп. 2. строение 1</t>
  </si>
  <si>
    <t>Проверка работоспособности и технической исправности пожарных кранов с замером давления, укомплектованности пожарных шкафов в 2028 г. по адресу: 195297, г. Санкт-Петербург, ул. Брянцева дом. 13 корп. 2. строение 1</t>
  </si>
  <si>
    <t>Обслуживание рукавов пожарных со сборкой, перекаткой и укладкой в 2027 г. по адресу: 195297, г. Санкт-Петербург, ул. Брянцева дом. 13 корп. 2. строение 1</t>
  </si>
  <si>
    <t>Обслуживание рукавов пожарных со сборкой, перекаткой и укладкой в 2028 г. по адресу: 195297, г. Санкт-Петербург, ул. Брянцева дом. 13 корп. 2. строение 1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</si>
  <si>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 по адресу: 195297, г. Санкт-Петербург, ул. Брянцева дом. 13 корп. 2. строение 1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</si>
  <si>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 по адресу: 195297, г. Санкт-Петербург, ул. Брянцева дом. 13 корп. 2. строение 1</t>
  </si>
  <si>
    <t>Обоснование и расчет начальной максимальной цены по адресу: 195297, г. Санкт-Петербург, ул. Брянцева дом. 13 корп. 2. строение 1</t>
  </si>
  <si>
    <t>Обоснование и расчет начальной максимальной цены по адресу:195297, Санкт-Петербург, ул. Тимуровская, д. 11, корп. 2 литер А8</t>
  </si>
  <si>
    <t>Проверка (обслуживание) шкафа управление задвижками; шкафа управление повысительными насосами – внешний осмотр, очистка от пыли, проверка соединений реле, контактов, при необходимости подтягивание контактов и крепежных винтов в 2027 г.о адресу: 195297, г. Санкт-Петербург, ул. Брянцева дом. 13 корп. 2. строение 1</t>
  </si>
  <si>
    <t>Проверка (обслуживание) шкафа управление задвижками; шкафа управление повысительными насосами – внешний осмотр, очистка от пыли, проверка соединений реле, контактов, при необходимости подтягивание контактов и крепежных винтов в 2028 г. о адресу: 195297, г. Санкт-Петербург, ул. Брянцева дом. 13 корп. 2. строение 1</t>
  </si>
  <si>
    <t>Проверка срабатывания кнопок дистанционного запуска в 2027 г. о адресу: 195297, г. Санкт-Петербург, ул. Брянцева дом. 13 корп. 2. строение 1</t>
  </si>
  <si>
    <t>Проверка срабатывания кнопок дистанционного запуска в 2028 г. о адресу: 195297, г. Санкт-Петербург, ул. Брянцева дом. 13 корп. 2. строение 1</t>
  </si>
  <si>
    <t xml:space="preserve">ВСЕГО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</si>
</sst>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7" xfId="1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" fontId="5" fillId="0" borderId="1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7</xdr:col>
      <xdr:colOff>85725</xdr:colOff>
      <xdr:row>21</xdr:row>
      <xdr:rowOff>962025</xdr:rowOff>
    </xdr:from>
    <xdr:ext cx="788035" cy="419099"/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0150" y="3267075"/>
          <a:ext cx="788035" cy="419099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6</xdr:col>
      <xdr:colOff>19050</xdr:colOff>
      <xdr:row>21</xdr:row>
      <xdr:rowOff>1038225</xdr:rowOff>
    </xdr:from>
    <xdr:ext cx="1389380" cy="314324"/>
    <xdr:pic>
      <xdr:nvPicPr>
        <xdr:cNvPr id="5" name="Рисунок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3343275"/>
          <a:ext cx="1389380" cy="314324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5"/>
  <sheetViews>
    <sheetView tabSelected="1" topLeftCell="B33" workbookViewId="0">
      <selection activeCell="G49" sqref="G49"/>
    </sheetView>
  </sheetViews>
  <sheetFormatPr defaultRowHeight="15" x14ac:dyDescent="0.25"/>
  <cols>
    <col min="1" max="1" width="3.85546875" style="11" customWidth="1"/>
    <col min="2" max="2" width="36.855468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56" t="s">
        <v>0</v>
      </c>
      <c r="B2" s="56"/>
      <c r="C2" s="56"/>
      <c r="D2" s="56"/>
      <c r="E2" s="56"/>
      <c r="F2" s="56"/>
      <c r="G2" s="56"/>
      <c r="H2" s="56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57" t="s">
        <v>8</v>
      </c>
      <c r="B4" s="57"/>
      <c r="C4" s="57"/>
      <c r="D4" s="57"/>
      <c r="E4" s="57"/>
      <c r="F4" s="57"/>
      <c r="G4" s="57"/>
      <c r="H4" s="57"/>
    </row>
    <row r="5" spans="1:14" x14ac:dyDescent="0.25">
      <c r="A5" s="57" t="s">
        <v>1</v>
      </c>
      <c r="B5" s="57"/>
      <c r="C5" s="57"/>
      <c r="D5" s="57"/>
      <c r="E5" s="57"/>
      <c r="F5" s="57"/>
      <c r="G5" s="57"/>
      <c r="H5" s="57"/>
    </row>
    <row r="7" spans="1:14" s="20" customFormat="1" ht="33" customHeight="1" x14ac:dyDescent="0.25">
      <c r="B7" s="57" t="s">
        <v>18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</row>
    <row r="8" spans="1:14" ht="28.5" customHeight="1" x14ac:dyDescent="0.25">
      <c r="A8" s="57" t="s">
        <v>6</v>
      </c>
      <c r="B8" s="57"/>
      <c r="C8" s="57"/>
      <c r="D8" s="57"/>
      <c r="E8" s="57"/>
      <c r="F8" s="57"/>
      <c r="G8" s="57"/>
      <c r="H8" s="57"/>
    </row>
    <row r="10" spans="1:14" x14ac:dyDescent="0.25">
      <c r="A10" s="55" t="s">
        <v>32</v>
      </c>
      <c r="B10" s="55"/>
      <c r="C10" s="55"/>
      <c r="D10" s="55"/>
      <c r="E10" s="55"/>
      <c r="F10" s="55"/>
      <c r="G10" s="55"/>
      <c r="H10" s="55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7</v>
      </c>
      <c r="C11" s="13" t="s">
        <v>9</v>
      </c>
      <c r="D11" s="13" t="s">
        <v>10</v>
      </c>
      <c r="E11" s="13" t="s">
        <v>11</v>
      </c>
      <c r="F11" s="13" t="s">
        <v>12</v>
      </c>
      <c r="G11" s="14" t="s">
        <v>3</v>
      </c>
      <c r="H11" s="17" t="s">
        <v>2</v>
      </c>
      <c r="I11" s="25" t="s">
        <v>13</v>
      </c>
      <c r="J11" s="28" t="s">
        <v>14</v>
      </c>
      <c r="K11" s="14" t="s">
        <v>16</v>
      </c>
      <c r="L11" s="25" t="s">
        <v>15</v>
      </c>
      <c r="M11" s="14" t="s">
        <v>5</v>
      </c>
    </row>
    <row r="12" spans="1:14" ht="90" thickBot="1" x14ac:dyDescent="0.3">
      <c r="A12" s="10">
        <v>1</v>
      </c>
      <c r="B12" s="37" t="s">
        <v>19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90" thickBot="1" x14ac:dyDescent="0.3">
      <c r="A13" s="10">
        <v>2</v>
      </c>
      <c r="B13" s="37" t="s">
        <v>20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21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22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90" thickBot="1" x14ac:dyDescent="0.3">
      <c r="A16" s="10">
        <v>5</v>
      </c>
      <c r="B16" s="38" t="s">
        <v>23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90" thickBot="1" x14ac:dyDescent="0.3">
      <c r="A17" s="10">
        <v>6</v>
      </c>
      <c r="B17" s="38" t="s">
        <v>24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17</v>
      </c>
      <c r="M18" s="40">
        <f>SUM(M12:M17)</f>
        <v>58441.120000000003</v>
      </c>
    </row>
    <row r="21" spans="1:13" x14ac:dyDescent="0.25">
      <c r="A21" s="55" t="s">
        <v>31</v>
      </c>
      <c r="B21" s="55"/>
      <c r="C21" s="55"/>
      <c r="D21" s="55"/>
      <c r="E21" s="55"/>
      <c r="F21" s="55"/>
      <c r="G21" s="55"/>
      <c r="H21" s="55"/>
      <c r="I21" s="10"/>
      <c r="J21" s="10"/>
      <c r="K21" s="10"/>
      <c r="L21" s="10"/>
      <c r="M21" s="10"/>
    </row>
    <row r="22" spans="1:13" ht="118.5" customHeight="1" thickBot="1" x14ac:dyDescent="0.3">
      <c r="A22" s="35" t="s">
        <v>4</v>
      </c>
      <c r="B22" s="36" t="s">
        <v>7</v>
      </c>
      <c r="C22" s="13" t="s">
        <v>9</v>
      </c>
      <c r="D22" s="13" t="s">
        <v>10</v>
      </c>
      <c r="E22" s="13" t="s">
        <v>11</v>
      </c>
      <c r="F22" s="13" t="s">
        <v>12</v>
      </c>
      <c r="G22" s="42" t="s">
        <v>3</v>
      </c>
      <c r="H22" s="17" t="s">
        <v>2</v>
      </c>
      <c r="I22" s="42" t="s">
        <v>13</v>
      </c>
      <c r="J22" s="42" t="s">
        <v>14</v>
      </c>
      <c r="K22" s="42" t="s">
        <v>16</v>
      </c>
      <c r="L22" s="42" t="s">
        <v>15</v>
      </c>
      <c r="M22" s="42" t="s">
        <v>5</v>
      </c>
    </row>
    <row r="23" spans="1:13" ht="90" thickBot="1" x14ac:dyDescent="0.3">
      <c r="A23" s="10">
        <v>1</v>
      </c>
      <c r="B23" s="37" t="s">
        <v>25</v>
      </c>
      <c r="C23" s="33">
        <v>815.36</v>
      </c>
      <c r="D23" s="29">
        <v>856.13</v>
      </c>
      <c r="E23" s="29">
        <v>880.59</v>
      </c>
      <c r="F23" s="15">
        <f t="shared" ref="F23:F32" si="6">AVERAGE(C23:E23)</f>
        <v>850.69</v>
      </c>
      <c r="G23" s="15">
        <f t="shared" ref="G23:G32" si="7">STDEV(C23:E23)</f>
        <v>32.950000000000003</v>
      </c>
      <c r="H23" s="16">
        <f t="shared" ref="H23:H32" si="8">G23/F23*100</f>
        <v>3.87</v>
      </c>
      <c r="I23" s="31">
        <v>815.36</v>
      </c>
      <c r="J23" s="18">
        <v>8</v>
      </c>
      <c r="K23" s="18">
        <f>I23*J23</f>
        <v>6522.88</v>
      </c>
      <c r="L23" s="15">
        <v>4</v>
      </c>
      <c r="M23" s="15">
        <f>K23*L23</f>
        <v>26091.52</v>
      </c>
    </row>
    <row r="24" spans="1:13" ht="90" thickBot="1" x14ac:dyDescent="0.3">
      <c r="A24" s="10">
        <v>2</v>
      </c>
      <c r="B24" s="37" t="s">
        <v>26</v>
      </c>
      <c r="C24" s="34">
        <v>847.97</v>
      </c>
      <c r="D24" s="30">
        <v>890.37</v>
      </c>
      <c r="E24" s="30">
        <v>915.81</v>
      </c>
      <c r="F24" s="15">
        <f t="shared" si="6"/>
        <v>884.72</v>
      </c>
      <c r="G24" s="15">
        <f t="shared" si="7"/>
        <v>34.270000000000003</v>
      </c>
      <c r="H24" s="16">
        <f t="shared" si="8"/>
        <v>3.87</v>
      </c>
      <c r="I24" s="32">
        <v>847.97</v>
      </c>
      <c r="J24" s="19">
        <v>8</v>
      </c>
      <c r="K24" s="18">
        <f t="shared" ref="K24:K28" si="9">I24*J24</f>
        <v>6783.76</v>
      </c>
      <c r="L24" s="15">
        <v>4</v>
      </c>
      <c r="M24" s="15">
        <f t="shared" ref="M24:M28" si="10">K24*L24</f>
        <v>27135.040000000001</v>
      </c>
    </row>
    <row r="25" spans="1:13" ht="51.75" thickBot="1" x14ac:dyDescent="0.3">
      <c r="A25" s="10">
        <v>3</v>
      </c>
      <c r="B25" s="38" t="s">
        <v>27</v>
      </c>
      <c r="C25" s="34">
        <v>1089.52</v>
      </c>
      <c r="D25" s="30">
        <v>1144</v>
      </c>
      <c r="E25" s="30">
        <v>1176.68</v>
      </c>
      <c r="F25" s="15">
        <f t="shared" si="6"/>
        <v>1136.73</v>
      </c>
      <c r="G25" s="15">
        <f t="shared" si="7"/>
        <v>44.03</v>
      </c>
      <c r="H25" s="16">
        <f t="shared" si="8"/>
        <v>3.87</v>
      </c>
      <c r="I25" s="32">
        <v>1089.52</v>
      </c>
      <c r="J25" s="19">
        <v>8</v>
      </c>
      <c r="K25" s="18">
        <f t="shared" si="9"/>
        <v>8716.16</v>
      </c>
      <c r="L25" s="15">
        <v>1</v>
      </c>
      <c r="M25" s="15">
        <f t="shared" si="10"/>
        <v>8716.16</v>
      </c>
    </row>
    <row r="26" spans="1:13" ht="51.75" thickBot="1" x14ac:dyDescent="0.3">
      <c r="A26" s="10">
        <v>4</v>
      </c>
      <c r="B26" s="38" t="s">
        <v>28</v>
      </c>
      <c r="C26" s="34">
        <v>1133.0999999999999</v>
      </c>
      <c r="D26" s="30">
        <v>1189.76</v>
      </c>
      <c r="E26" s="30">
        <v>1223.75</v>
      </c>
      <c r="F26" s="15">
        <f t="shared" si="6"/>
        <v>1182.2</v>
      </c>
      <c r="G26" s="15">
        <f t="shared" si="7"/>
        <v>45.8</v>
      </c>
      <c r="H26" s="16">
        <f t="shared" si="8"/>
        <v>3.87</v>
      </c>
      <c r="I26" s="32">
        <v>1133.0999999999999</v>
      </c>
      <c r="J26" s="18">
        <v>8</v>
      </c>
      <c r="K26" s="18">
        <f t="shared" si="9"/>
        <v>9064.7999999999993</v>
      </c>
      <c r="L26" s="15">
        <v>1</v>
      </c>
      <c r="M26" s="15">
        <f t="shared" si="10"/>
        <v>9064.7999999999993</v>
      </c>
    </row>
    <row r="27" spans="1:13" ht="90" thickBot="1" x14ac:dyDescent="0.3">
      <c r="A27" s="10">
        <v>5</v>
      </c>
      <c r="B27" s="38" t="s">
        <v>29</v>
      </c>
      <c r="C27" s="34">
        <v>5621.9</v>
      </c>
      <c r="D27" s="30">
        <v>5903</v>
      </c>
      <c r="E27" s="30">
        <v>6071.65</v>
      </c>
      <c r="F27" s="15">
        <f t="shared" si="6"/>
        <v>5865.52</v>
      </c>
      <c r="G27" s="15">
        <f t="shared" si="7"/>
        <v>227.21</v>
      </c>
      <c r="H27" s="16">
        <f t="shared" si="8"/>
        <v>3.87</v>
      </c>
      <c r="I27" s="32">
        <v>5621.9</v>
      </c>
      <c r="J27" s="18">
        <v>1</v>
      </c>
      <c r="K27" s="18">
        <f t="shared" si="9"/>
        <v>5621.9</v>
      </c>
      <c r="L27" s="15">
        <v>2</v>
      </c>
      <c r="M27" s="15">
        <f t="shared" si="10"/>
        <v>11243.8</v>
      </c>
    </row>
    <row r="28" spans="1:13" ht="89.25" x14ac:dyDescent="0.25">
      <c r="A28" s="43">
        <v>6</v>
      </c>
      <c r="B28" s="44" t="s">
        <v>30</v>
      </c>
      <c r="C28" s="45">
        <v>5846.78</v>
      </c>
      <c r="D28" s="46">
        <v>6139.11</v>
      </c>
      <c r="E28" s="46">
        <v>6314.52</v>
      </c>
      <c r="F28" s="47">
        <f t="shared" si="6"/>
        <v>6100.14</v>
      </c>
      <c r="G28" s="47">
        <f t="shared" si="7"/>
        <v>236.29</v>
      </c>
      <c r="H28" s="48">
        <f t="shared" si="8"/>
        <v>3.87</v>
      </c>
      <c r="I28" s="49">
        <v>5846.78</v>
      </c>
      <c r="J28" s="50">
        <v>1</v>
      </c>
      <c r="K28" s="50">
        <f t="shared" si="9"/>
        <v>5846.78</v>
      </c>
      <c r="L28" s="47">
        <v>2</v>
      </c>
      <c r="M28" s="47">
        <f t="shared" si="10"/>
        <v>11693.56</v>
      </c>
    </row>
    <row r="29" spans="1:13" s="41" customFormat="1" ht="115.5" thickBot="1" x14ac:dyDescent="0.3">
      <c r="A29" s="10">
        <v>7</v>
      </c>
      <c r="B29" s="38" t="s">
        <v>33</v>
      </c>
      <c r="C29" s="53">
        <v>2129.11</v>
      </c>
      <c r="D29" s="30">
        <v>2235.5700000000002</v>
      </c>
      <c r="E29" s="30">
        <v>2299.44</v>
      </c>
      <c r="F29" s="15">
        <f t="shared" si="6"/>
        <v>2221.37</v>
      </c>
      <c r="G29" s="15">
        <f t="shared" si="7"/>
        <v>86.05</v>
      </c>
      <c r="H29" s="16">
        <f t="shared" si="8"/>
        <v>3.87</v>
      </c>
      <c r="I29" s="32">
        <v>2129.11</v>
      </c>
      <c r="J29" s="54">
        <v>1</v>
      </c>
      <c r="K29" s="53">
        <v>2129.11</v>
      </c>
      <c r="L29" s="15">
        <v>4</v>
      </c>
      <c r="M29" s="15">
        <f>K29*L29</f>
        <v>8516.44</v>
      </c>
    </row>
    <row r="30" spans="1:13" s="41" customFormat="1" ht="115.5" thickBot="1" x14ac:dyDescent="0.3">
      <c r="A30" s="10">
        <v>8</v>
      </c>
      <c r="B30" s="38" t="s">
        <v>34</v>
      </c>
      <c r="C30" s="53">
        <v>2214.27</v>
      </c>
      <c r="D30" s="30">
        <v>2324.9899999999998</v>
      </c>
      <c r="E30" s="30">
        <v>2391.42</v>
      </c>
      <c r="F30" s="15">
        <f t="shared" si="6"/>
        <v>2310.23</v>
      </c>
      <c r="G30" s="15">
        <f t="shared" si="7"/>
        <v>89.49</v>
      </c>
      <c r="H30" s="16">
        <f t="shared" si="8"/>
        <v>3.87</v>
      </c>
      <c r="I30" s="32">
        <v>2214.27</v>
      </c>
      <c r="J30" s="54">
        <v>1</v>
      </c>
      <c r="K30" s="53">
        <v>2302.84</v>
      </c>
      <c r="L30" s="15">
        <v>4</v>
      </c>
      <c r="M30" s="15">
        <f>K30*L30</f>
        <v>9211.36</v>
      </c>
    </row>
    <row r="31" spans="1:13" s="41" customFormat="1" ht="51.75" thickBot="1" x14ac:dyDescent="0.3">
      <c r="A31" s="10">
        <v>9</v>
      </c>
      <c r="B31" s="38" t="s">
        <v>35</v>
      </c>
      <c r="C31" s="53">
        <v>48.92</v>
      </c>
      <c r="D31" s="30">
        <v>51.37</v>
      </c>
      <c r="E31" s="30">
        <v>52.83</v>
      </c>
      <c r="F31" s="15">
        <f t="shared" si="6"/>
        <v>51.04</v>
      </c>
      <c r="G31" s="15">
        <f t="shared" si="7"/>
        <v>1.98</v>
      </c>
      <c r="H31" s="16">
        <f t="shared" si="8"/>
        <v>3.88</v>
      </c>
      <c r="I31" s="32">
        <v>48.92</v>
      </c>
      <c r="J31" s="54">
        <v>8</v>
      </c>
      <c r="K31" s="53">
        <f>C31*J31</f>
        <v>391.36</v>
      </c>
      <c r="L31" s="15">
        <v>2</v>
      </c>
      <c r="M31" s="15">
        <f>K31*L31</f>
        <v>782.72</v>
      </c>
    </row>
    <row r="32" spans="1:13" s="41" customFormat="1" ht="51.75" thickBot="1" x14ac:dyDescent="0.3">
      <c r="A32" s="10">
        <v>10</v>
      </c>
      <c r="B32" s="38" t="s">
        <v>36</v>
      </c>
      <c r="C32" s="53">
        <v>50.88</v>
      </c>
      <c r="D32" s="30">
        <v>53.42</v>
      </c>
      <c r="E32" s="30">
        <v>54.95</v>
      </c>
      <c r="F32" s="15">
        <f t="shared" si="6"/>
        <v>53.08</v>
      </c>
      <c r="G32" s="15">
        <f t="shared" si="7"/>
        <v>2.06</v>
      </c>
      <c r="H32" s="16">
        <f t="shared" si="8"/>
        <v>3.88</v>
      </c>
      <c r="I32" s="32">
        <v>50.88</v>
      </c>
      <c r="J32" s="54">
        <v>8</v>
      </c>
      <c r="K32" s="53">
        <f>C32*J32</f>
        <v>407.04</v>
      </c>
      <c r="L32" s="15">
        <v>2</v>
      </c>
      <c r="M32" s="15">
        <f>K32*L32</f>
        <v>814.08</v>
      </c>
    </row>
    <row r="33" spans="1:13" x14ac:dyDescent="0.25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51" t="s">
        <v>17</v>
      </c>
      <c r="M33" s="52">
        <f>SUM(M23:M32)</f>
        <v>113269.48</v>
      </c>
    </row>
    <row r="35" spans="1:13" x14ac:dyDescent="0.25">
      <c r="B35" s="10" t="s">
        <v>37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40">
        <f>M33+M18</f>
        <v>171710.6</v>
      </c>
    </row>
  </sheetData>
  <mergeCells count="7">
    <mergeCell ref="A21:H21"/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58"/>
      <c r="C21" s="58"/>
      <c r="D21" s="58"/>
      <c r="E21" s="58"/>
      <c r="F21" s="58"/>
      <c r="G21" s="58"/>
      <c r="H21" s="58"/>
      <c r="I21" s="58"/>
      <c r="J21" s="58"/>
      <c r="K21" s="58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59"/>
      <c r="C24" s="59"/>
      <c r="D24" s="59"/>
      <c r="E24" s="59"/>
      <c r="F24" s="59"/>
      <c r="G24" s="59"/>
      <c r="H24" s="59"/>
      <c r="I24" s="59"/>
      <c r="J24" s="59"/>
      <c r="K24" s="59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61"/>
      <c r="C27" s="61"/>
      <c r="D27" s="61"/>
      <c r="E27" s="61"/>
      <c r="F27" s="61"/>
      <c r="G27" s="61"/>
      <c r="H27" s="61"/>
      <c r="I27" s="5"/>
      <c r="J27" s="60"/>
      <c r="K27" s="60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2026-05-06T14:24:59Z</cp:lastPrinted>
  <dcterms:created xsi:type="dcterms:W3CDTF">2014-02-20T07:55:18Z</dcterms:created>
  <dcterms:modified xsi:type="dcterms:W3CDTF">2026-05-07T12:39:37Z</dcterms:modified>
</cp:coreProperties>
</file>