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9" i="1" l="1"/>
  <c r="E29" i="1"/>
  <c r="D29" i="1"/>
  <c r="C29" i="1"/>
  <c r="M23" i="1"/>
  <c r="E23" i="1"/>
  <c r="D23" i="1"/>
  <c r="C23" i="1"/>
  <c r="M17" i="1"/>
  <c r="E17" i="1"/>
  <c r="D17" i="1"/>
  <c r="C17" i="1"/>
  <c r="L28" i="1"/>
  <c r="M28" i="1" s="1"/>
  <c r="I28" i="1"/>
  <c r="H28" i="1"/>
  <c r="L27" i="1"/>
  <c r="M27" i="1" s="1"/>
  <c r="I27" i="1"/>
  <c r="J27" i="1" s="1"/>
  <c r="H27" i="1"/>
  <c r="L26" i="1"/>
  <c r="M26" i="1" s="1"/>
  <c r="I26" i="1"/>
  <c r="H26" i="1"/>
  <c r="L25" i="1"/>
  <c r="M25" i="1" s="1"/>
  <c r="I25" i="1"/>
  <c r="H25" i="1"/>
  <c r="L22" i="1"/>
  <c r="M22" i="1" s="1"/>
  <c r="I22" i="1"/>
  <c r="H22" i="1"/>
  <c r="L21" i="1"/>
  <c r="M21" i="1" s="1"/>
  <c r="I21" i="1"/>
  <c r="H21" i="1"/>
  <c r="L20" i="1"/>
  <c r="M20" i="1" s="1"/>
  <c r="I20" i="1"/>
  <c r="H20" i="1"/>
  <c r="L19" i="1"/>
  <c r="M19" i="1" s="1"/>
  <c r="I19" i="1"/>
  <c r="H19" i="1"/>
  <c r="J21" i="1" l="1"/>
  <c r="J22" i="1"/>
  <c r="J28" i="1"/>
  <c r="J19" i="1"/>
  <c r="J25" i="1"/>
  <c r="J26" i="1"/>
  <c r="J20" i="1"/>
  <c r="L16" i="1"/>
  <c r="M16" i="1" s="1"/>
  <c r="I16" i="1"/>
  <c r="H16" i="1"/>
  <c r="J16" i="1" l="1"/>
  <c r="L13" i="1"/>
  <c r="L14" i="1"/>
  <c r="L15" i="1"/>
  <c r="L12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<sst xmlns="http://schemas.openxmlformats.org/spreadsheetml/2006/main" count="31" uniqueCount="31">
  <si>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</si>
  <si>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</si>
  <si>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</si>
  <si>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</si>
  <si>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</si>
  <si>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</si>
  <si>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</si>
  <si>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</si>
  <si>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</si>
  <si>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</si>
  <si>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</si>
  <si>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</si>
  <si>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</si>
  <si>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</si>
  <si>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</si>
  <si>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Цена (минимальная)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</si>
  <si>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</si>
  <si>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гимназия № 148 имени Сервантеса Калининского района Санкт-Петербурга</t>
  </si>
  <si>
    <t>Обслуживание водомерного узла в 2027 году по адресу 195427, Санкт-Петербург, ул. Академика Константинова, д.10 корп.2, литер А</t>
  </si>
  <si>
    <t>Обслуживание системы АСКУЭР на водомерных узлах в 2027 году по адресу 195427, Санкт-Петербург, ул. Академика Константинова, д.10 корп.2, литер А</t>
  </si>
  <si>
    <t>Обслуживание водомерного узла в 2028 году по адресу 195427, Санкт-Петербург, ул. Академика Константинова, д.10 корп.2, литер А</t>
  </si>
  <si>
    <t>Обслуживание системы АСКУЭР на водомерных узлах в 2028 году по адресу 195427, Санкт-Петербург, ул. Академика Константинова, д.10 корп.2, литер А</t>
  </si>
  <si>
    <t>Ремонт водомерного узла в 2028 году по адресу 195427, Санкт-Петербург, ул. Академика Константинова, д.10 корп.2, литер А</t>
  </si>
  <si>
    <t>Обслуживание водомерного узла в 2027 году по адресу 195427, Санкт-Петербург,  ул. Академика Константинова, д.7 строение 1</t>
  </si>
  <si>
    <t>Обслуживание системы АСКУЭР на водомерных узлах в 2027 году по адресу 195427, Санкт-Петербург,  ул. Академика Константинова, д.7 строение 1</t>
  </si>
  <si>
    <t>Обслуживание водомерного узла в 2028 году по адресу 195427, Санкт-Петербург,  ул. Академика Константинова, д.7 строение 1</t>
  </si>
  <si>
    <t>Обслуживание системы АСКУЭР на водомерных узлах в 2028 году по адресу 195427, Санкт-Петербург,  ул. Академика Константинова, д.7 строение 1</t>
  </si>
  <si>
    <t>Обслуживание водомерного узла в 2027 году по адресу 195427,г. Санкт-Петербург, ул Академика Константинова, д.1 к. 3 стр. 1</t>
  </si>
  <si>
    <t>Обслуживание системы АСКУЭР на водомерных узлах в 2027 году по адресу 195427,г. Санкт-Петербург, ул Академика Константинова, д.1 к. 3 стр. 1</t>
  </si>
  <si>
    <t>Обслуживание водомерного узла в 2028 году по адресу 195427,г. Санкт-Петербург, ул Академика Константинова, д.1 к. 3 стр. 1</t>
  </si>
  <si>
    <t>Обслуживание системы АСКУЭР на водомерных узлах в 2028 году по адресу 195427,г. Санкт-Петербург, ул Академика Константинова, д.1 к. 3 стр.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</si>
</sst>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2" fontId="15" fillId="0" borderId="17" xfId="0" applyNumberFormat="1" applyFont="1" applyBorder="1" applyAlignment="1">
      <alignment horizontal="center" vertical="center"/>
    </xf>
    <xf numFmtId="2" fontId="15" fillId="0" borderId="14" xfId="0" applyNumberFormat="1" applyFont="1" applyBorder="1" applyAlignment="1">
      <alignment horizontal="center" vertical="center" wrapText="1"/>
    </xf>
    <xf numFmtId="4" fontId="4" fillId="0" borderId="9" xfId="1" applyNumberFormat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2" fontId="15" fillId="0" borderId="13" xfId="0" applyNumberFormat="1" applyFont="1" applyBorder="1" applyAlignment="1">
      <alignment horizontal="center" vertical="center"/>
    </xf>
    <xf numFmtId="4" fontId="4" fillId="0" borderId="18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tabSelected="1" topLeftCell="A25" zoomScale="110" zoomScaleNormal="110" workbookViewId="0">
      <selection activeCell="C20" sqref="C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9.855468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32" t="s">
        <v>16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</row>
    <row r="7" spans="1:14" s="22" customFormat="1" ht="37.5" customHeight="1" x14ac:dyDescent="0.25">
      <c r="B7" s="32" t="s">
        <v>17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13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4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5" t="s">
        <v>15</v>
      </c>
      <c r="M11" s="14" t="s">
        <v>7</v>
      </c>
    </row>
    <row r="12" spans="1:14" ht="120.75" thickBot="1" x14ac:dyDescent="0.3">
      <c r="A12" s="10"/>
      <c r="B12" s="26" t="s">
        <v>18</v>
      </c>
      <c r="C12" s="19">
        <v>7862.4</v>
      </c>
      <c r="D12" s="20">
        <v>8013.6</v>
      </c>
      <c r="E12" s="21">
        <v>7938</v>
      </c>
      <c r="F12" s="15"/>
      <c r="G12" s="15"/>
      <c r="H12" s="15">
        <f>AVERAGE(C12:G12)</f>
        <v>7938</v>
      </c>
      <c r="I12" s="15">
        <f t="shared" ref="I12" si="0">STDEV(C12:G12)</f>
        <v>75.599999999999994</v>
      </c>
      <c r="J12" s="16">
        <f t="shared" ref="J12:J16" si="1">I12/H12*100</f>
        <v>0.95</v>
      </c>
      <c r="K12" s="68">
        <v>4</v>
      </c>
      <c r="L12" s="19">
        <f>C12</f>
        <v>7862.4</v>
      </c>
      <c r="M12" s="43">
        <f>K12*L12</f>
        <v>31449.599999999999</v>
      </c>
    </row>
    <row r="13" spans="1:14" ht="135.75" thickBot="1" x14ac:dyDescent="0.3">
      <c r="A13" s="10"/>
      <c r="B13" s="26" t="s">
        <v>19</v>
      </c>
      <c r="C13" s="19">
        <v>4867.2</v>
      </c>
      <c r="D13" s="20">
        <v>4960.8</v>
      </c>
      <c r="E13" s="21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8">
        <v>4</v>
      </c>
      <c r="L13" s="19">
        <f t="shared" ref="L13:L16" si="4">C13</f>
        <v>4867.2</v>
      </c>
      <c r="M13" s="45">
        <f t="shared" ref="M13:M16" si="5">K13*L13</f>
        <v>19468.8</v>
      </c>
      <c r="N13" s="27"/>
    </row>
    <row r="14" spans="1:14" ht="120.75" thickBot="1" x14ac:dyDescent="0.3">
      <c r="B14" s="26" t="s">
        <v>20</v>
      </c>
      <c r="C14" s="20">
        <v>8176.9</v>
      </c>
      <c r="D14" s="20">
        <v>8494.42</v>
      </c>
      <c r="E14" s="21">
        <v>8334.9</v>
      </c>
      <c r="F14" s="15"/>
      <c r="G14" s="15"/>
      <c r="H14" s="15">
        <f t="shared" ref="H14:H16" si="6">AVERAGE(C14:G14)</f>
        <v>8335.41</v>
      </c>
      <c r="I14" s="15">
        <f t="shared" ref="I14:I20" si="7">STDEV(C14:G14)</f>
        <v>158.76</v>
      </c>
      <c r="J14" s="16">
        <f t="shared" si="1"/>
        <v>1.9</v>
      </c>
      <c r="K14" s="18">
        <v>4</v>
      </c>
      <c r="L14" s="19">
        <f t="shared" si="4"/>
        <v>8176.9</v>
      </c>
      <c r="M14" s="46">
        <f t="shared" si="5"/>
        <v>32707.599999999999</v>
      </c>
      <c r="N14" s="27"/>
    </row>
    <row r="15" spans="1:14" ht="135" x14ac:dyDescent="0.25">
      <c r="B15" s="57" t="s">
        <v>21</v>
      </c>
      <c r="C15" s="58">
        <v>5061.8900000000003</v>
      </c>
      <c r="D15" s="58">
        <v>5258.45</v>
      </c>
      <c r="E15" s="59">
        <v>5159.7</v>
      </c>
      <c r="F15" s="43"/>
      <c r="G15" s="43"/>
      <c r="H15" s="43">
        <f t="shared" si="6"/>
        <v>5160.01</v>
      </c>
      <c r="I15" s="43">
        <f t="shared" si="7"/>
        <v>98.28</v>
      </c>
      <c r="J15" s="60">
        <f t="shared" si="1"/>
        <v>1.9</v>
      </c>
      <c r="K15" s="61">
        <v>4</v>
      </c>
      <c r="L15" s="62">
        <f t="shared" si="4"/>
        <v>5061.8900000000003</v>
      </c>
      <c r="M15" s="63">
        <f t="shared" si="5"/>
        <v>20247.560000000001</v>
      </c>
      <c r="N15" s="27"/>
    </row>
    <row r="16" spans="1:14" ht="105" x14ac:dyDescent="0.25">
      <c r="A16" s="50"/>
      <c r="B16" s="64" t="s">
        <v>22</v>
      </c>
      <c r="C16" s="39">
        <v>26052</v>
      </c>
      <c r="D16" s="39">
        <v>35000</v>
      </c>
      <c r="E16" s="39">
        <v>30000</v>
      </c>
      <c r="F16" s="10"/>
      <c r="G16" s="10"/>
      <c r="H16" s="10">
        <f t="shared" si="6"/>
        <v>30350.666666666701</v>
      </c>
      <c r="I16" s="10">
        <f t="shared" si="7"/>
        <v>4484.2949650232904</v>
      </c>
      <c r="J16" s="10">
        <f t="shared" si="1"/>
        <v>14.7749471676293</v>
      </c>
      <c r="K16" s="10">
        <v>1</v>
      </c>
      <c r="L16" s="10">
        <f t="shared" si="4"/>
        <v>26052</v>
      </c>
      <c r="M16" s="15">
        <f t="shared" si="5"/>
        <v>26052</v>
      </c>
    </row>
    <row r="17" spans="1:13" s="30" customFormat="1" x14ac:dyDescent="0.25">
      <c r="A17" s="50"/>
      <c r="B17" s="55"/>
      <c r="C17" s="65">
        <f>SUM(C12:C16)</f>
        <v>52020.39</v>
      </c>
      <c r="D17" s="65">
        <f>SUM(D12:D16)</f>
        <v>61727.27</v>
      </c>
      <c r="E17" s="65">
        <f>SUM(E12:E16)</f>
        <v>56346.6</v>
      </c>
      <c r="F17" s="66"/>
      <c r="G17" s="66"/>
      <c r="H17" s="66"/>
      <c r="I17" s="66"/>
      <c r="J17" s="66"/>
      <c r="K17" s="66"/>
      <c r="L17" s="66"/>
      <c r="M17" s="67">
        <f>SUM(M12:M16)</f>
        <v>129925.56</v>
      </c>
    </row>
    <row r="18" spans="1:13" s="30" customFormat="1" x14ac:dyDescent="0.25">
      <c r="A18" s="50"/>
      <c r="B18" s="55"/>
      <c r="C18" s="28"/>
      <c r="D18" s="28"/>
      <c r="E18" s="28"/>
      <c r="F18" s="50"/>
      <c r="G18" s="50"/>
      <c r="H18" s="50"/>
      <c r="I18" s="50"/>
      <c r="J18" s="50"/>
      <c r="K18" s="50"/>
      <c r="L18" s="50"/>
      <c r="M18" s="56"/>
    </row>
    <row r="19" spans="1:13" ht="120" x14ac:dyDescent="0.25">
      <c r="B19" s="38" t="s">
        <v>23</v>
      </c>
      <c r="C19" s="39">
        <v>13093.6</v>
      </c>
      <c r="D19" s="39">
        <v>13345.4</v>
      </c>
      <c r="E19" s="39">
        <v>13219.5</v>
      </c>
      <c r="F19" s="10"/>
      <c r="G19" s="10"/>
      <c r="H19" s="10">
        <f>AVERAGE(C19:G19)</f>
        <v>13219.5</v>
      </c>
      <c r="I19" s="10">
        <f t="shared" si="7"/>
        <v>125.9</v>
      </c>
      <c r="J19" s="10">
        <f t="shared" ref="J19:J22" si="8">I19/H19*100</f>
        <v>0.952380952380952</v>
      </c>
      <c r="K19" s="10">
        <v>4</v>
      </c>
      <c r="L19" s="39">
        <f>C19</f>
        <v>13093.6</v>
      </c>
      <c r="M19" s="15">
        <f>K19*L19</f>
        <v>52374.400000000001</v>
      </c>
    </row>
    <row r="20" spans="1:13" ht="135" x14ac:dyDescent="0.25">
      <c r="B20" s="54" t="s">
        <v>24</v>
      </c>
      <c r="C20" s="40">
        <v>4867.2</v>
      </c>
      <c r="D20" s="40">
        <v>4960.8</v>
      </c>
      <c r="E20" s="40">
        <v>4914</v>
      </c>
      <c r="F20" s="40"/>
      <c r="G20" s="40"/>
      <c r="H20" s="40">
        <f t="shared" ref="H20:H22" si="9">AVERAGE(C20:G20)</f>
        <v>4914</v>
      </c>
      <c r="I20" s="40">
        <f t="shared" si="7"/>
        <v>46.800000000000203</v>
      </c>
      <c r="J20" s="40">
        <f t="shared" si="8"/>
        <v>0.95238095238095599</v>
      </c>
      <c r="K20" s="40">
        <v>4</v>
      </c>
      <c r="L20" s="40">
        <f t="shared" ref="L20:L22" si="10">C20</f>
        <v>4867.2</v>
      </c>
      <c r="M20" s="44">
        <f t="shared" ref="M20:M22" si="11">K20*L20</f>
        <v>19468.8</v>
      </c>
    </row>
    <row r="21" spans="1:13" ht="120" x14ac:dyDescent="0.25">
      <c r="B21" s="41" t="s">
        <v>25</v>
      </c>
      <c r="C21" s="42">
        <v>13617.34</v>
      </c>
      <c r="D21" s="42">
        <v>14146.12</v>
      </c>
      <c r="E21" s="42">
        <v>13880.48</v>
      </c>
      <c r="F21" s="42"/>
      <c r="G21" s="42"/>
      <c r="H21" s="42">
        <f t="shared" si="9"/>
        <v>13881.313333333301</v>
      </c>
      <c r="I21" s="42">
        <f t="shared" ref="I21:I26" si="12">STDEV(C21:G21)</f>
        <v>264.39098496986099</v>
      </c>
      <c r="J21" s="42">
        <f t="shared" si="8"/>
        <v>1.9046539662423501</v>
      </c>
      <c r="K21" s="42">
        <v>4</v>
      </c>
      <c r="L21" s="42">
        <f t="shared" si="10"/>
        <v>13617.34</v>
      </c>
      <c r="M21" s="47">
        <f t="shared" si="11"/>
        <v>54469.36</v>
      </c>
    </row>
    <row r="22" spans="1:13" ht="135" x14ac:dyDescent="0.25">
      <c r="B22" s="38" t="s">
        <v>26</v>
      </c>
      <c r="C22" s="10">
        <v>5061.8900000000003</v>
      </c>
      <c r="D22" s="10">
        <v>5258.45</v>
      </c>
      <c r="E22" s="10">
        <v>5159.7</v>
      </c>
      <c r="F22" s="10"/>
      <c r="G22" s="10"/>
      <c r="H22" s="10">
        <f t="shared" si="9"/>
        <v>5160.0133333333297</v>
      </c>
      <c r="I22" s="10">
        <f t="shared" si="12"/>
        <v>98.280374609243694</v>
      </c>
      <c r="J22" s="10">
        <f t="shared" si="8"/>
        <v>1.9046535010744901</v>
      </c>
      <c r="K22" s="10">
        <v>4</v>
      </c>
      <c r="L22" s="10">
        <f t="shared" si="10"/>
        <v>5061.8900000000003</v>
      </c>
      <c r="M22" s="10">
        <f t="shared" si="11"/>
        <v>20247.560000000001</v>
      </c>
    </row>
    <row r="23" spans="1:13" s="30" customFormat="1" x14ac:dyDescent="0.25">
      <c r="B23" s="53"/>
      <c r="C23" s="65">
        <f>SUM(C19:C22)</f>
        <v>36640.03</v>
      </c>
      <c r="D23" s="65">
        <f>SUM(D19:D22)</f>
        <v>37710.769999999997</v>
      </c>
      <c r="E23" s="65">
        <f>SUM(E19:E22)</f>
        <v>37173.68</v>
      </c>
      <c r="F23" s="66"/>
      <c r="G23" s="66"/>
      <c r="H23" s="66"/>
      <c r="I23" s="66"/>
      <c r="J23" s="66"/>
      <c r="K23" s="66"/>
      <c r="L23" s="66"/>
      <c r="M23" s="67">
        <f>SUM(M19:M22)</f>
        <v>146560.12</v>
      </c>
    </row>
    <row r="24" spans="1:13" s="30" customFormat="1" x14ac:dyDescent="0.25">
      <c r="B24" s="53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13" ht="120" x14ac:dyDescent="0.25">
      <c r="B25" s="38" t="s">
        <v>27</v>
      </c>
      <c r="C25" s="10">
        <v>13093.6</v>
      </c>
      <c r="D25" s="10">
        <v>13345.4</v>
      </c>
      <c r="E25" s="10">
        <v>13219.5</v>
      </c>
      <c r="F25" s="10"/>
      <c r="G25" s="10"/>
      <c r="H25" s="10">
        <f>AVERAGE(C25:G25)</f>
        <v>13219.5</v>
      </c>
      <c r="I25" s="10">
        <f t="shared" si="12"/>
        <v>125.9</v>
      </c>
      <c r="J25" s="10">
        <f t="shared" ref="J25:J28" si="13">I25/H25*100</f>
        <v>0.952380952380952</v>
      </c>
      <c r="K25" s="10">
        <v>4</v>
      </c>
      <c r="L25" s="10">
        <f>C25</f>
        <v>13093.6</v>
      </c>
      <c r="M25" s="10">
        <f>K25*L25</f>
        <v>52374.400000000001</v>
      </c>
    </row>
    <row r="26" spans="1:13" ht="135.75" thickBot="1" x14ac:dyDescent="0.3">
      <c r="B26" s="51" t="s">
        <v>28</v>
      </c>
      <c r="C26" s="52">
        <v>4867.2</v>
      </c>
      <c r="D26" s="52">
        <v>4960.8</v>
      </c>
      <c r="E26" s="52">
        <v>4914</v>
      </c>
      <c r="F26" s="52"/>
      <c r="G26" s="52"/>
      <c r="H26" s="52">
        <f t="shared" ref="H26:H28" si="14">AVERAGE(C26:G26)</f>
        <v>4914</v>
      </c>
      <c r="I26" s="52">
        <f t="shared" si="12"/>
        <v>46.800000000000203</v>
      </c>
      <c r="J26" s="52">
        <f t="shared" si="13"/>
        <v>0.95238095238095599</v>
      </c>
      <c r="K26" s="52">
        <v>4</v>
      </c>
      <c r="L26" s="52">
        <f t="shared" ref="L26:L28" si="15">C26</f>
        <v>4867.2</v>
      </c>
      <c r="M26" s="52">
        <f t="shared" ref="M26:M28" si="16">K26*L26</f>
        <v>19468.8</v>
      </c>
    </row>
    <row r="27" spans="1:13" ht="120.75" thickBot="1" x14ac:dyDescent="0.3">
      <c r="B27" s="49" t="s">
        <v>29</v>
      </c>
      <c r="C27" s="48">
        <v>13617.34</v>
      </c>
      <c r="D27" s="48">
        <v>14146.12</v>
      </c>
      <c r="E27" s="48">
        <v>13880.48</v>
      </c>
      <c r="F27" s="48"/>
      <c r="G27" s="48"/>
      <c r="H27" s="48">
        <f t="shared" si="14"/>
        <v>13881.313333333301</v>
      </c>
      <c r="I27" s="48">
        <f t="shared" ref="I27:I28" si="17">STDEV(C27:G27)</f>
        <v>264.39098496986099</v>
      </c>
      <c r="J27" s="48">
        <f t="shared" si="13"/>
        <v>1.9046539662423501</v>
      </c>
      <c r="K27" s="48">
        <v>4</v>
      </c>
      <c r="L27" s="48">
        <f t="shared" si="15"/>
        <v>13617.34</v>
      </c>
      <c r="M27" s="48">
        <f t="shared" si="16"/>
        <v>54469.36</v>
      </c>
    </row>
    <row r="28" spans="1:13" ht="135.75" thickBot="1" x14ac:dyDescent="0.3">
      <c r="B28" s="49" t="s">
        <v>30</v>
      </c>
      <c r="C28" s="48">
        <v>5061.8900000000003</v>
      </c>
      <c r="D28" s="48">
        <v>5258.45</v>
      </c>
      <c r="E28" s="48">
        <v>5159.7</v>
      </c>
      <c r="F28" s="48"/>
      <c r="G28" s="48"/>
      <c r="H28" s="48">
        <f t="shared" si="14"/>
        <v>5160.0133333333297</v>
      </c>
      <c r="I28" s="48">
        <f t="shared" si="17"/>
        <v>98.280374609243694</v>
      </c>
      <c r="J28" s="48">
        <f t="shared" si="13"/>
        <v>1.9046535010744901</v>
      </c>
      <c r="K28" s="48">
        <v>4</v>
      </c>
      <c r="L28" s="48">
        <f t="shared" si="15"/>
        <v>5061.8900000000003</v>
      </c>
      <c r="M28" s="48">
        <f t="shared" si="16"/>
        <v>20247.560000000001</v>
      </c>
    </row>
    <row r="29" spans="1:13" x14ac:dyDescent="0.25">
      <c r="C29" s="29">
        <f>SUM(C25:C28)</f>
        <v>36640.03</v>
      </c>
      <c r="D29" s="29">
        <f>SUM(D25:D28)</f>
        <v>37710.769999999997</v>
      </c>
      <c r="E29" s="29">
        <f>SUM(E25:E28)</f>
        <v>37173.68</v>
      </c>
      <c r="F29" s="29"/>
      <c r="G29" s="29"/>
      <c r="H29" s="29"/>
      <c r="I29" s="29"/>
      <c r="J29" s="29"/>
      <c r="K29" s="29"/>
      <c r="L29" s="29"/>
      <c r="M29" s="29">
        <f>SUM(M25:M28)</f>
        <v>146560.12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Кукета Ангелина Александровна</cp:lastModifiedBy>
  <cp:lastPrinted>2017-04-26T13:19:09Z</cp:lastPrinted>
  <dcterms:created xsi:type="dcterms:W3CDTF">2014-02-20T07:55:18Z</dcterms:created>
  <dcterms:modified xsi:type="dcterms:W3CDTF">2026-05-07T09:39:37Z</dcterms:modified>
</cp:coreProperties>
</file>