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E17" i="1" l="1"/>
  <c r="E16" i="1"/>
  <c r="E15" i="1"/>
  <c r="H15" i="1" s="1"/>
  <c r="E13" i="1"/>
  <c r="E12" i="1"/>
  <c r="D17" i="1"/>
  <c r="D16" i="1"/>
  <c r="D15" i="1"/>
  <c r="D13" i="1"/>
  <c r="D12" i="1"/>
  <c r="C17" i="1"/>
  <c r="C16" i="1"/>
  <c r="C15" i="1"/>
  <c r="L15" i="1"/>
  <c r="M15" i="1" s="1"/>
  <c r="C13" i="1"/>
  <c r="C12" i="1"/>
  <c r="I15" i="1" l="1"/>
  <c r="J15" i="1"/>
  <c r="L13" i="1"/>
  <c r="L14" i="1"/>
  <c r="L16" i="1"/>
  <c r="L17" i="1"/>
  <c r="L12" i="1"/>
  <c r="D18" i="1"/>
  <c r="E18" i="1"/>
  <c r="C18" i="1"/>
  <c r="M12" i="1" l="1"/>
  <c r="M17" i="1" l="1"/>
  <c r="M16" i="1"/>
  <c r="M14" i="1"/>
  <c r="M13" i="1"/>
  <c r="M18" i="1" l="1"/>
  <c r="I17" i="1"/>
  <c r="H17" i="1"/>
  <c r="I16" i="1"/>
  <c r="H16" i="1"/>
  <c r="I14" i="1"/>
  <c r="H14" i="1"/>
  <c r="J14" i="1" l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<sst xmlns="http://schemas.openxmlformats.org/spreadsheetml/2006/main" count="25" uniqueCount="25">
  <si>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</si>
  <si>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</si>
  <si>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</si>
  <si>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</si>
  <si>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</si>
  <si>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</si>
  <si>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</si>
  <si>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</si>
  <si>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</si>
  <si>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</si>
  <si>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</si>
  <si>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</si>
  <si>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</si>
  <si>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</si>
  <si>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</si>
  <si>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</si>
  <si>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</si>
  <si>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</si>
  <si>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</si>
  <si>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</si>
  <si>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</si>
  <si>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</si>
  <si>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</si>
  <si>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Лицей № 100 Калининского района Санкт-Петербурга</t>
  </si>
  <si>
    <t>Ремонт водомерного узла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</si>
</sst>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/>
    </xf>
    <xf numFmtId="9" fontId="5" fillId="0" borderId="4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4" workbookViewId="0">
      <selection activeCell="P15" sqref="P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9.855468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8" customWidth="1"/>
    <col min="13" max="13" width="12.140625" style="11" customWidth="1"/>
    <col min="14" max="16384" width="9.140625" style="11"/>
  </cols>
  <sheetData>
    <row r="2" spans="1:14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12"/>
      <c r="L2" s="17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7"/>
      <c r="M3" s="12"/>
      <c r="N3" s="12"/>
    </row>
    <row r="4" spans="1:14" x14ac:dyDescent="0.25">
      <c r="A4" s="23" t="s">
        <v>22</v>
      </c>
      <c r="B4" s="23"/>
      <c r="C4" s="23"/>
      <c r="D4" s="23"/>
      <c r="E4" s="23"/>
      <c r="F4" s="23"/>
      <c r="G4" s="23"/>
      <c r="H4" s="23"/>
      <c r="I4" s="23"/>
      <c r="J4" s="23"/>
    </row>
    <row r="5" spans="1:14" x14ac:dyDescent="0.25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</row>
    <row r="7" spans="1:14" s="16" customFormat="1" x14ac:dyDescent="0.25">
      <c r="B7" s="23" t="s">
        <v>23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 ht="28.5" customHeight="1" x14ac:dyDescent="0.25">
      <c r="A8" s="23" t="s">
        <v>14</v>
      </c>
      <c r="B8" s="23"/>
      <c r="C8" s="23"/>
      <c r="D8" s="23"/>
      <c r="E8" s="23"/>
      <c r="F8" s="23"/>
      <c r="G8" s="23"/>
      <c r="H8" s="23"/>
      <c r="I8" s="23"/>
      <c r="J8" s="23"/>
    </row>
    <row r="10" spans="1:14" x14ac:dyDescent="0.25">
      <c r="A10" s="24" t="s">
        <v>5</v>
      </c>
      <c r="B10" s="24"/>
      <c r="C10" s="24"/>
      <c r="D10" s="24"/>
      <c r="E10" s="24"/>
      <c r="F10" s="24"/>
      <c r="G10" s="24"/>
      <c r="H10" s="24"/>
      <c r="I10" s="24"/>
      <c r="J10" s="24"/>
      <c r="K10" s="10"/>
      <c r="L10" s="10"/>
      <c r="M10" s="10"/>
    </row>
    <row r="11" spans="1:14" s="12" customFormat="1" ht="118.5" customHeight="1" x14ac:dyDescent="0.25">
      <c r="A11" s="13" t="s">
        <v>4</v>
      </c>
      <c r="B11" s="30" t="s">
        <v>15</v>
      </c>
      <c r="C11" s="30" t="s">
        <v>9</v>
      </c>
      <c r="D11" s="30" t="s">
        <v>10</v>
      </c>
      <c r="E11" s="30" t="s">
        <v>11</v>
      </c>
      <c r="F11" s="30" t="s">
        <v>12</v>
      </c>
      <c r="G11" s="30" t="s">
        <v>13</v>
      </c>
      <c r="H11" s="30" t="s">
        <v>6</v>
      </c>
      <c r="I11" s="31" t="s">
        <v>3</v>
      </c>
      <c r="J11" s="32" t="s">
        <v>2</v>
      </c>
      <c r="K11" s="31" t="s">
        <v>7</v>
      </c>
      <c r="L11" s="31" t="s">
        <v>19</v>
      </c>
      <c r="M11" s="31" t="s">
        <v>8</v>
      </c>
    </row>
    <row r="12" spans="1:14" ht="45" x14ac:dyDescent="0.25">
      <c r="A12" s="29"/>
      <c r="B12" s="33" t="s">
        <v>16</v>
      </c>
      <c r="C12" s="10">
        <f>26192.4+17024.8</f>
        <v>43217.2</v>
      </c>
      <c r="D12" s="10">
        <f>26696.1+17352.2</f>
        <v>44048.3</v>
      </c>
      <c r="E12" s="10">
        <f>26444.25+17188.5</f>
        <v>43632.75</v>
      </c>
      <c r="F12" s="14"/>
      <c r="G12" s="14"/>
      <c r="H12" s="14">
        <f t="shared" ref="H12" si="0">AVERAGE(C12:G12)</f>
        <v>43632.75</v>
      </c>
      <c r="I12" s="14">
        <f t="shared" ref="I12" si="1">STDEV(C12:G12)</f>
        <v>415.55</v>
      </c>
      <c r="J12" s="15">
        <f t="shared" ref="J12:J17" si="2">I12/H12*100</f>
        <v>0.95</v>
      </c>
      <c r="K12" s="34">
        <v>4</v>
      </c>
      <c r="L12" s="14">
        <f>C12</f>
        <v>43217.2</v>
      </c>
      <c r="M12" s="14">
        <f>K12*L12</f>
        <v>172868.8</v>
      </c>
    </row>
    <row r="13" spans="1:14" ht="60" x14ac:dyDescent="0.25">
      <c r="A13" s="29"/>
      <c r="B13" s="33" t="s">
        <v>20</v>
      </c>
      <c r="C13" s="10">
        <f>4867.2*2</f>
        <v>9734.4</v>
      </c>
      <c r="D13" s="10">
        <f>4960.8*2</f>
        <v>9921.6</v>
      </c>
      <c r="E13" s="10">
        <f>4914*2</f>
        <v>9828</v>
      </c>
      <c r="F13" s="14"/>
      <c r="G13" s="14"/>
      <c r="H13" s="14">
        <f t="shared" ref="H13:H14" si="3">AVERAGE(C13:G13)</f>
        <v>9828</v>
      </c>
      <c r="I13" s="14">
        <f t="shared" ref="I13:I14" si="4">STDEV(C13:G13)</f>
        <v>93.6</v>
      </c>
      <c r="J13" s="15">
        <f t="shared" si="2"/>
        <v>0.95</v>
      </c>
      <c r="K13" s="35">
        <v>4</v>
      </c>
      <c r="L13" s="14">
        <f t="shared" ref="L13:L17" si="5">C13</f>
        <v>9734.4</v>
      </c>
      <c r="M13" s="14">
        <f t="shared" ref="M13:M17" si="6">K13*L13</f>
        <v>38937.599999999999</v>
      </c>
    </row>
    <row r="14" spans="1:14" ht="30" x14ac:dyDescent="0.25">
      <c r="A14" s="29"/>
      <c r="B14" s="33" t="s">
        <v>17</v>
      </c>
      <c r="C14" s="36">
        <v>65631</v>
      </c>
      <c r="D14" s="37">
        <v>75000</v>
      </c>
      <c r="E14" s="38">
        <v>70000</v>
      </c>
      <c r="F14" s="14"/>
      <c r="G14" s="14"/>
      <c r="H14" s="14">
        <f t="shared" si="3"/>
        <v>70210.33</v>
      </c>
      <c r="I14" s="14">
        <f t="shared" si="4"/>
        <v>4688.04</v>
      </c>
      <c r="J14" s="15">
        <f t="shared" si="2"/>
        <v>6.68</v>
      </c>
      <c r="K14" s="34">
        <v>1</v>
      </c>
      <c r="L14" s="14">
        <f t="shared" si="5"/>
        <v>65631</v>
      </c>
      <c r="M14" s="14">
        <f t="shared" si="6"/>
        <v>65631</v>
      </c>
    </row>
    <row r="15" spans="1:14" s="19" customFormat="1" ht="30" x14ac:dyDescent="0.25">
      <c r="A15" s="29"/>
      <c r="B15" s="33" t="s">
        <v>24</v>
      </c>
      <c r="C15" s="10">
        <f>75375+75000</f>
        <v>150375</v>
      </c>
      <c r="D15" s="10">
        <f>95000+100000</f>
        <v>195000</v>
      </c>
      <c r="E15" s="10">
        <f>85000+80000</f>
        <v>165000</v>
      </c>
      <c r="F15" s="14"/>
      <c r="G15" s="14"/>
      <c r="H15" s="14">
        <f>AVERAGE(C15:G15)</f>
        <v>170125</v>
      </c>
      <c r="I15" s="14">
        <f>STDEV(C15:G15)</f>
        <v>22749.66</v>
      </c>
      <c r="J15" s="15">
        <f>I15/H15*100</f>
        <v>13.37</v>
      </c>
      <c r="K15" s="34">
        <v>1</v>
      </c>
      <c r="L15" s="14">
        <f>C15</f>
        <v>150375</v>
      </c>
      <c r="M15" s="14">
        <f>K15*L15</f>
        <v>150375</v>
      </c>
    </row>
    <row r="16" spans="1:14" ht="45" x14ac:dyDescent="0.25">
      <c r="B16" s="33" t="s">
        <v>18</v>
      </c>
      <c r="C16" s="10">
        <f>27240.1+17705.79</f>
        <v>44945.89</v>
      </c>
      <c r="D16" s="10">
        <f>28297.87+18393.33</f>
        <v>46691.199999999997</v>
      </c>
      <c r="E16" s="10">
        <f>27766.46+18047.93</f>
        <v>45814.39</v>
      </c>
      <c r="F16" s="14"/>
      <c r="G16" s="14"/>
      <c r="H16" s="14">
        <f t="shared" ref="H16:H17" si="7">AVERAGE(C16:G16)</f>
        <v>45817.16</v>
      </c>
      <c r="I16" s="14">
        <f t="shared" ref="I16:I17" si="8">STDEV(C16:G16)</f>
        <v>872.66</v>
      </c>
      <c r="J16" s="15">
        <f t="shared" si="2"/>
        <v>1.9</v>
      </c>
      <c r="K16" s="35">
        <v>4</v>
      </c>
      <c r="L16" s="14">
        <f t="shared" si="5"/>
        <v>44945.89</v>
      </c>
      <c r="M16" s="14">
        <f t="shared" si="6"/>
        <v>179783.56</v>
      </c>
    </row>
    <row r="17" spans="2:13" ht="60" x14ac:dyDescent="0.25">
      <c r="B17" s="33" t="s">
        <v>21</v>
      </c>
      <c r="C17" s="10">
        <f>5061.89*2</f>
        <v>10123.780000000001</v>
      </c>
      <c r="D17" s="10">
        <f>5258.45*2</f>
        <v>10516.9</v>
      </c>
      <c r="E17" s="10">
        <f>5159.7*2</f>
        <v>10319.4</v>
      </c>
      <c r="F17" s="14"/>
      <c r="G17" s="14"/>
      <c r="H17" s="14">
        <f t="shared" si="7"/>
        <v>10320.030000000001</v>
      </c>
      <c r="I17" s="14">
        <f t="shared" si="8"/>
        <v>196.56</v>
      </c>
      <c r="J17" s="15">
        <f t="shared" si="2"/>
        <v>1.9</v>
      </c>
      <c r="K17" s="34">
        <v>4</v>
      </c>
      <c r="L17" s="14">
        <f t="shared" si="5"/>
        <v>10123.780000000001</v>
      </c>
      <c r="M17" s="14">
        <f t="shared" si="6"/>
        <v>40495.120000000003</v>
      </c>
    </row>
    <row r="18" spans="2:13" x14ac:dyDescent="0.25">
      <c r="C18" s="20">
        <f>SUM(C12:C17)</f>
        <v>324027.27</v>
      </c>
      <c r="D18" s="20">
        <f t="shared" ref="D18:E18" si="9">SUM(D12:D17)</f>
        <v>381178</v>
      </c>
      <c r="E18" s="20">
        <f t="shared" si="9"/>
        <v>344594.54</v>
      </c>
      <c r="M18" s="21">
        <f>SUM(M12:M17)</f>
        <v>648091.07999999996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8"/>
      <c r="C27" s="28"/>
      <c r="D27" s="28"/>
      <c r="E27" s="28"/>
      <c r="F27" s="28"/>
      <c r="G27" s="28"/>
      <c r="H27" s="28"/>
      <c r="I27" s="5"/>
      <c r="J27" s="27"/>
      <c r="K27" s="2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Дробенко Светлана Викторовна</cp:lastModifiedBy>
  <cp:lastPrinted>2017-04-26T13:19:09Z</cp:lastPrinted>
  <dcterms:created xsi:type="dcterms:W3CDTF">2014-02-20T07:55:18Z</dcterms:created>
  <dcterms:modified xsi:type="dcterms:W3CDTF">2026-05-06T14:14:27Z</dcterms:modified>
</cp:coreProperties>
</file>