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Сертификаты 2026\товары для реализации дополнительных образовательных программ (фотостудия)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U9" i="11" l="1"/>
  <c r="U10" i="11"/>
  <c r="U11" i="11"/>
  <c r="U12" i="11"/>
  <c r="T9" i="11"/>
  <c r="T10" i="11"/>
  <c r="T11" i="11"/>
  <c r="T12" i="11"/>
  <c r="S9" i="11"/>
  <c r="S10" i="11"/>
  <c r="S11" i="11"/>
  <c r="S12" i="11"/>
  <c r="H9" i="11" l="1"/>
  <c r="N9" i="11" s="1"/>
  <c r="K9" i="11"/>
  <c r="Q9" i="11" s="1"/>
  <c r="R9" i="11" s="1"/>
  <c r="L9" i="11"/>
  <c r="H10" i="11"/>
  <c r="N10" i="11" s="1"/>
  <c r="K10" i="11"/>
  <c r="Q10" i="11" s="1"/>
  <c r="R10" i="11" s="1"/>
  <c r="L10" i="11"/>
  <c r="H11" i="11"/>
  <c r="N11" i="11" s="1"/>
  <c r="K11" i="11"/>
  <c r="Q11" i="11" s="1"/>
  <c r="R11" i="11" s="1"/>
  <c r="L11" i="11"/>
  <c r="H12" i="11"/>
  <c r="N12" i="11" s="1"/>
  <c r="K12" i="11"/>
  <c r="Q12" i="11" s="1"/>
  <c r="R12" i="11" s="1"/>
  <c r="L12" i="11"/>
  <c r="M11" i="11" l="1"/>
  <c r="M12" i="11"/>
  <c r="M9" i="11"/>
  <c r="M10" i="11"/>
  <c r="V8" i="11"/>
  <c r="U8" i="11"/>
  <c r="T8" i="11"/>
  <c r="S8" i="11"/>
  <c r="S13" i="11" l="1"/>
  <c r="T13" i="11"/>
  <c r="V13" i="11"/>
  <c r="U13" i="11"/>
  <c r="H8" i="11" l="1"/>
  <c r="N8" i="11" s="1"/>
  <c r="K8" i="11"/>
  <c r="Q8" i="11" s="1"/>
  <c r="R8" i="11" s="1"/>
  <c r="L8" i="11"/>
  <c r="M8" i="11" l="1"/>
  <c r="R13" i="11" l="1"/>
  <c r="N13" i="11"/>
</calcChain>
</file>

<file path=xl/sharedStrings.xml><?xml version="1.0" encoding="utf-8"?>
<sst xmlns="http://schemas.openxmlformats.org/spreadsheetml/2006/main" count="51" uniqueCount="42">
  <si>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</si>
  <si>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</si>
  <si>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</si>
  <si>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</si>
  <si>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</si>
  <si>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</si>
  <si>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</si>
  <si>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</si>
  <si>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</si>
  <si>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</si>
  <si>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</si>
  <si>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</si>
  <si>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</si>
  <si>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</si>
  <si>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</si>
  <si>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</si>
  <si>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</si>
  <si>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</si>
  <si>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</si>
  <si>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</si>
  <si>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</si>
  <si>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 xml:space="preserve">Исполнитель                                  </t>
  </si>
  <si>
    <t>Контрактный управляющий                                    М.И. Мошев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</si>
  <si>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</si>
  <si>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</si>
  <si>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</si>
  <si>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</si>
  <si>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</si>
  <si>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</si>
  <si>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</si>
  <si>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8(812) 594-17-16</t>
  </si>
  <si>
    <t>-</t>
  </si>
  <si>
    <t>Директор                                                       Н.А. Козлова</t>
  </si>
  <si>
    <t>Заказчиком были направлены предусмотренные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запросы о предоставлении информации о цене товаров, указанных в позициях  позициях 1 - 432 приложения N 2 к Постановлению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субъектам деятельности в сфере промышленности, информация о которых включена в государственную информационную систему промышленности; 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Т.к. ответы на запросы не были получены в указанные сроки, в определении НМЦК Заказчиком были использованы иные общедоступные источники информации согласно ч.18 ст.22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нужд".</t>
  </si>
  <si>
    <t>Определение и обоснование НМЦК: метод сопоставимых рыночных цен (анализ рынка)</t>
  </si>
  <si>
    <t xml:space="preserve"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Начальная (максимальная) цена контракта (НМЦК) определена в соответствии со ст. 19, ст. 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нужд",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Распоряжением администрации Выборгского района Санкт-Петербурга от 12.02.2021 № 84-р «Об утверждении Требований к закупаемым администрацией Выборгского района Санкт-Петербурга и подведомственными администрации государственными казенными учреждениями и государственными бюджетными учреждениями отдельным видам товаров, работ, услуг (в том числе предельные цены товаров, работ, услуг)». 
</t>
  </si>
  <si>
    <t>Ответы на запрос получены от 3 поставщиков (подрядчиков, исполнителей).</t>
  </si>
  <si>
    <t>Штатив для фотографического оборудования</t>
  </si>
  <si>
    <t xml:space="preserve">Фон складной, муслиновый, серый </t>
  </si>
  <si>
    <t>Софтбокс с универсальным адаптером</t>
  </si>
  <si>
    <t>Комплект для установки тканевого фона</t>
  </si>
  <si>
    <t>Кронштейн для крепления проектора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</si>
</sst>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50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2" borderId="0" xfId="0" applyFont="1" applyFill="1" applyBorder="1" applyAlignment="1">
      <alignment horizontal="right" vertical="center" wrapText="1" indent="1"/>
    </xf>
    <xf numFmtId="0" fontId="12" fillId="3" borderId="0" xfId="0" applyFont="1" applyFill="1"/>
    <xf numFmtId="0" fontId="4" fillId="0" borderId="4" xfId="0" applyFont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4" fontId="14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10 2 2 2 2 2 2 2 5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647700</xdr:colOff>
      <xdr:row>13</xdr:row>
      <xdr:rowOff>86572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12</xdr:row>
      <xdr:rowOff>68580</xdr:rowOff>
    </xdr:from>
    <xdr:to>
      <xdr:col>15</xdr:col>
      <xdr:colOff>382693</xdr:colOff>
      <xdr:row>13</xdr:row>
      <xdr:rowOff>122767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21"/>
  <sheetViews>
    <sheetView tabSelected="1" topLeftCell="A4" zoomScale="90" zoomScaleNormal="90" workbookViewId="0">
      <selection activeCell="R13" sqref="R13"/>
    </sheetView>
  </sheetViews>
  <sheetFormatPr defaultRowHeight="13.8" x14ac:dyDescent="0.25"/>
  <cols>
    <col min="1" max="1" width="3.5546875" style="4" customWidth="1"/>
    <col min="2" max="2" width="42" style="4" customWidth="1"/>
    <col min="3" max="5" width="10.33203125" style="4" bestFit="1" customWidth="1"/>
    <col min="6" max="6" width="9.88671875" style="4" bestFit="1" customWidth="1"/>
    <col min="7" max="7" width="9.33203125" style="4" bestFit="1" customWidth="1"/>
    <col min="8" max="8" width="12.33203125" style="4" customWidth="1"/>
    <col min="9" max="9" width="8.6640625" style="19" customWidth="1"/>
    <col min="10" max="10" width="9.6640625" style="4" customWidth="1"/>
    <col min="11" max="11" width="13.44140625" style="4" customWidth="1"/>
    <col min="12" max="12" width="13.109375" style="4" customWidth="1"/>
    <col min="13" max="13" width="11.33203125" style="4" customWidth="1"/>
    <col min="14" max="14" width="16.109375" style="4" customWidth="1"/>
    <col min="15" max="15" width="10.33203125" style="4" customWidth="1"/>
    <col min="16" max="16" width="10.21875" style="4" customWidth="1"/>
    <col min="17" max="17" width="11.21875" style="19" customWidth="1"/>
    <col min="18" max="18" width="17.77734375" style="4" bestFit="1" customWidth="1"/>
    <col min="19" max="22" width="11" style="4" hidden="1" customWidth="1"/>
    <col min="23" max="16384" width="8.88671875" style="4"/>
  </cols>
  <sheetData>
    <row r="1" spans="1:22" ht="33.75" customHeight="1" x14ac:dyDescent="0.25">
      <c r="A1" s="36" t="s">
        <v>34</v>
      </c>
      <c r="B1" s="36"/>
      <c r="C1" s="36"/>
      <c r="D1" s="36"/>
      <c r="E1" s="36"/>
      <c r="F1" s="36"/>
      <c r="G1" s="36"/>
      <c r="H1" s="36"/>
      <c r="I1" s="23"/>
      <c r="J1" s="23"/>
      <c r="K1" s="23"/>
      <c r="L1" s="23"/>
      <c r="M1" s="23"/>
      <c r="N1" s="23"/>
    </row>
    <row r="2" spans="1:22" ht="43.5" customHeight="1" x14ac:dyDescent="0.25">
      <c r="A2" s="43" t="s">
        <v>24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22" ht="49.5" customHeight="1" x14ac:dyDescent="0.25">
      <c r="A3" s="44" t="s">
        <v>27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22" ht="22.5" customHeight="1" x14ac:dyDescent="0.25">
      <c r="A4" s="44" t="s">
        <v>36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22" x14ac:dyDescent="0.25">
      <c r="A5" s="45" t="s">
        <v>0</v>
      </c>
      <c r="B5" s="46" t="s">
        <v>4</v>
      </c>
      <c r="C5" s="46" t="s">
        <v>11</v>
      </c>
      <c r="D5" s="46"/>
      <c r="E5" s="46"/>
      <c r="F5" s="46"/>
      <c r="G5" s="46"/>
      <c r="H5" s="46"/>
      <c r="I5" s="47" t="s">
        <v>28</v>
      </c>
      <c r="J5" s="46" t="s">
        <v>29</v>
      </c>
      <c r="K5" s="48" t="s">
        <v>3</v>
      </c>
      <c r="L5" s="48"/>
      <c r="M5" s="48"/>
      <c r="N5" s="11" t="s">
        <v>7</v>
      </c>
      <c r="O5" s="37" t="s">
        <v>16</v>
      </c>
      <c r="P5" s="37"/>
      <c r="Q5" s="37"/>
      <c r="R5" s="37"/>
    </row>
    <row r="6" spans="1:22" ht="96.6" x14ac:dyDescent="0.25">
      <c r="A6" s="45"/>
      <c r="B6" s="46"/>
      <c r="C6" s="26" t="s">
        <v>8</v>
      </c>
      <c r="D6" s="26" t="s">
        <v>9</v>
      </c>
      <c r="E6" s="26" t="s">
        <v>10</v>
      </c>
      <c r="F6" s="26" t="s">
        <v>14</v>
      </c>
      <c r="G6" s="26" t="s">
        <v>15</v>
      </c>
      <c r="H6" s="3"/>
      <c r="I6" s="47"/>
      <c r="J6" s="46"/>
      <c r="K6" s="12" t="s">
        <v>5</v>
      </c>
      <c r="L6" s="13" t="s">
        <v>1</v>
      </c>
      <c r="M6" s="13" t="s">
        <v>13</v>
      </c>
      <c r="N6" s="14"/>
      <c r="O6" s="13" t="s">
        <v>17</v>
      </c>
      <c r="P6" s="13" t="s">
        <v>23</v>
      </c>
      <c r="Q6" s="20" t="s">
        <v>25</v>
      </c>
      <c r="R6" s="13" t="s">
        <v>18</v>
      </c>
    </row>
    <row r="7" spans="1:22" ht="57.6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 t="s">
        <v>2</v>
      </c>
      <c r="I7" s="21">
        <v>9</v>
      </c>
      <c r="J7" s="6" t="s">
        <v>12</v>
      </c>
      <c r="K7" s="7" t="s">
        <v>6</v>
      </c>
      <c r="L7" s="7">
        <v>12</v>
      </c>
      <c r="M7" s="7">
        <v>13</v>
      </c>
      <c r="N7" s="6" t="s">
        <v>20</v>
      </c>
      <c r="O7" s="7">
        <v>15</v>
      </c>
      <c r="P7" s="7">
        <v>16</v>
      </c>
      <c r="Q7" s="21" t="s">
        <v>26</v>
      </c>
      <c r="R7" s="18">
        <v>18</v>
      </c>
    </row>
    <row r="8" spans="1:22" ht="19.2" customHeight="1" x14ac:dyDescent="0.25">
      <c r="A8" s="15">
        <v>1</v>
      </c>
      <c r="B8" s="34" t="s">
        <v>41</v>
      </c>
      <c r="C8" s="32">
        <v>3660</v>
      </c>
      <c r="D8" s="8">
        <v>3840</v>
      </c>
      <c r="E8" s="8">
        <v>3920</v>
      </c>
      <c r="F8" s="8"/>
      <c r="G8" s="16"/>
      <c r="H8" s="8">
        <f t="shared" ref="H8" si="0">SUM(C8:G8)</f>
        <v>11420</v>
      </c>
      <c r="I8" s="17">
        <v>1</v>
      </c>
      <c r="J8" s="17">
        <v>3</v>
      </c>
      <c r="K8" s="8">
        <f t="shared" ref="K8" si="1">AVERAGE(C8:G8)</f>
        <v>3806.67</v>
      </c>
      <c r="L8" s="8">
        <f t="shared" ref="L8" si="2">STDEV(C8:G8)</f>
        <v>133.16999999999999</v>
      </c>
      <c r="M8" s="9">
        <f t="shared" ref="M8" si="3">L8/K8</f>
        <v>3.5000000000000003E-2</v>
      </c>
      <c r="N8" s="8">
        <f>H8*I8/J8</f>
        <v>3806.67</v>
      </c>
      <c r="O8" s="8" t="s">
        <v>31</v>
      </c>
      <c r="P8" s="24" t="s">
        <v>31</v>
      </c>
      <c r="Q8" s="10">
        <f t="shared" ref="Q8" si="4">MIN(K8,O8)</f>
        <v>3806.67</v>
      </c>
      <c r="R8" s="10">
        <f t="shared" ref="R8" si="5">Q8*I8</f>
        <v>3806.67</v>
      </c>
      <c r="S8" s="33">
        <f>C8*I8</f>
        <v>3660</v>
      </c>
      <c r="T8" s="32">
        <f>D8*I8</f>
        <v>3840</v>
      </c>
      <c r="U8" s="8">
        <f>E8*I8</f>
        <v>3920</v>
      </c>
      <c r="V8" s="8">
        <f>F8*I8</f>
        <v>0</v>
      </c>
    </row>
    <row r="9" spans="1:22" ht="19.2" customHeight="1" x14ac:dyDescent="0.25">
      <c r="A9" s="15">
        <v>2</v>
      </c>
      <c r="B9" s="34" t="s">
        <v>37</v>
      </c>
      <c r="C9" s="32">
        <v>4680</v>
      </c>
      <c r="D9" s="8">
        <v>4910</v>
      </c>
      <c r="E9" s="8">
        <v>5000</v>
      </c>
      <c r="F9" s="8"/>
      <c r="G9" s="16"/>
      <c r="H9" s="8">
        <f t="shared" ref="H9:H12" si="6">SUM(C9:G9)</f>
        <v>14590</v>
      </c>
      <c r="I9" s="17">
        <v>1</v>
      </c>
      <c r="J9" s="17">
        <v>3</v>
      </c>
      <c r="K9" s="8">
        <f t="shared" ref="K9:K12" si="7">AVERAGE(C9:G9)</f>
        <v>4863.33</v>
      </c>
      <c r="L9" s="8">
        <f t="shared" ref="L9:L12" si="8">STDEV(C9:G9)</f>
        <v>165.03</v>
      </c>
      <c r="M9" s="9">
        <f t="shared" ref="M9:M12" si="9">L9/K9</f>
        <v>3.39E-2</v>
      </c>
      <c r="N9" s="8">
        <f t="shared" ref="N9:N12" si="10">H9*I9/J9</f>
        <v>4863.33</v>
      </c>
      <c r="O9" s="8" t="s">
        <v>31</v>
      </c>
      <c r="P9" s="24" t="s">
        <v>31</v>
      </c>
      <c r="Q9" s="10">
        <f t="shared" ref="Q9:Q12" si="11">MIN(K9,O9)</f>
        <v>4863.33</v>
      </c>
      <c r="R9" s="10">
        <f t="shared" ref="R9:R12" si="12">Q9*I9</f>
        <v>4863.33</v>
      </c>
      <c r="S9" s="33">
        <f t="shared" ref="S9:S12" si="13">C9*I9</f>
        <v>4680</v>
      </c>
      <c r="T9" s="32">
        <f t="shared" ref="T9:T12" si="14">D9*I9</f>
        <v>4910</v>
      </c>
      <c r="U9" s="8">
        <f t="shared" ref="U9:U12" si="15">E9*I9</f>
        <v>5000</v>
      </c>
      <c r="V9" s="8"/>
    </row>
    <row r="10" spans="1:22" ht="19.2" customHeight="1" x14ac:dyDescent="0.25">
      <c r="A10" s="15">
        <v>3</v>
      </c>
      <c r="B10" s="34" t="s">
        <v>38</v>
      </c>
      <c r="C10" s="32">
        <v>3000</v>
      </c>
      <c r="D10" s="8">
        <v>3150</v>
      </c>
      <c r="E10" s="8">
        <v>3210</v>
      </c>
      <c r="F10" s="8"/>
      <c r="G10" s="16"/>
      <c r="H10" s="8">
        <f t="shared" si="6"/>
        <v>9360</v>
      </c>
      <c r="I10" s="17">
        <v>1</v>
      </c>
      <c r="J10" s="17">
        <v>3</v>
      </c>
      <c r="K10" s="8">
        <f t="shared" si="7"/>
        <v>3120</v>
      </c>
      <c r="L10" s="8">
        <f t="shared" si="8"/>
        <v>108.17</v>
      </c>
      <c r="M10" s="9">
        <f t="shared" si="9"/>
        <v>3.4700000000000002E-2</v>
      </c>
      <c r="N10" s="8">
        <f t="shared" si="10"/>
        <v>3120</v>
      </c>
      <c r="O10" s="8" t="s">
        <v>31</v>
      </c>
      <c r="P10" s="24" t="s">
        <v>31</v>
      </c>
      <c r="Q10" s="10">
        <f t="shared" si="11"/>
        <v>3120</v>
      </c>
      <c r="R10" s="10">
        <f t="shared" si="12"/>
        <v>3120</v>
      </c>
      <c r="S10" s="33">
        <f t="shared" si="13"/>
        <v>3000</v>
      </c>
      <c r="T10" s="32">
        <f t="shared" si="14"/>
        <v>3150</v>
      </c>
      <c r="U10" s="8">
        <f t="shared" si="15"/>
        <v>3210</v>
      </c>
      <c r="V10" s="8"/>
    </row>
    <row r="11" spans="1:22" ht="19.2" customHeight="1" x14ac:dyDescent="0.25">
      <c r="A11" s="15">
        <v>4</v>
      </c>
      <c r="B11" s="34" t="s">
        <v>39</v>
      </c>
      <c r="C11" s="32">
        <v>3640</v>
      </c>
      <c r="D11" s="8">
        <v>3820</v>
      </c>
      <c r="E11" s="8">
        <v>3900</v>
      </c>
      <c r="F11" s="8"/>
      <c r="G11" s="16"/>
      <c r="H11" s="8">
        <f t="shared" si="6"/>
        <v>11360</v>
      </c>
      <c r="I11" s="17">
        <v>2</v>
      </c>
      <c r="J11" s="17">
        <v>3</v>
      </c>
      <c r="K11" s="8">
        <f t="shared" si="7"/>
        <v>3786.67</v>
      </c>
      <c r="L11" s="8">
        <f t="shared" si="8"/>
        <v>133.16999999999999</v>
      </c>
      <c r="M11" s="9">
        <f t="shared" si="9"/>
        <v>3.5200000000000002E-2</v>
      </c>
      <c r="N11" s="8">
        <f t="shared" si="10"/>
        <v>7573.33</v>
      </c>
      <c r="O11" s="8" t="s">
        <v>31</v>
      </c>
      <c r="P11" s="24" t="s">
        <v>31</v>
      </c>
      <c r="Q11" s="10">
        <f t="shared" si="11"/>
        <v>3786.67</v>
      </c>
      <c r="R11" s="10">
        <f t="shared" si="12"/>
        <v>7573.34</v>
      </c>
      <c r="S11" s="33">
        <f t="shared" si="13"/>
        <v>7280</v>
      </c>
      <c r="T11" s="32">
        <f t="shared" si="14"/>
        <v>7640</v>
      </c>
      <c r="U11" s="8">
        <f t="shared" si="15"/>
        <v>7800</v>
      </c>
      <c r="V11" s="8"/>
    </row>
    <row r="12" spans="1:22" ht="19.2" customHeight="1" thickBot="1" x14ac:dyDescent="0.3">
      <c r="A12" s="15">
        <v>5</v>
      </c>
      <c r="B12" s="34" t="s">
        <v>40</v>
      </c>
      <c r="C12" s="32">
        <v>9360</v>
      </c>
      <c r="D12" s="8">
        <v>9830</v>
      </c>
      <c r="E12" s="8">
        <v>10010</v>
      </c>
      <c r="F12" s="8"/>
      <c r="G12" s="16"/>
      <c r="H12" s="8">
        <f t="shared" si="6"/>
        <v>29200</v>
      </c>
      <c r="I12" s="17">
        <v>1</v>
      </c>
      <c r="J12" s="17">
        <v>3</v>
      </c>
      <c r="K12" s="8">
        <f t="shared" si="7"/>
        <v>9733.33</v>
      </c>
      <c r="L12" s="8">
        <f t="shared" si="8"/>
        <v>335.61</v>
      </c>
      <c r="M12" s="9">
        <f t="shared" si="9"/>
        <v>3.4500000000000003E-2</v>
      </c>
      <c r="N12" s="8">
        <f t="shared" si="10"/>
        <v>9733.33</v>
      </c>
      <c r="O12" s="8" t="s">
        <v>31</v>
      </c>
      <c r="P12" s="24" t="s">
        <v>31</v>
      </c>
      <c r="Q12" s="10">
        <f t="shared" si="11"/>
        <v>9733.33</v>
      </c>
      <c r="R12" s="10">
        <f t="shared" si="12"/>
        <v>9733.33</v>
      </c>
      <c r="S12" s="33">
        <f t="shared" si="13"/>
        <v>9360</v>
      </c>
      <c r="T12" s="32">
        <f t="shared" si="14"/>
        <v>9830</v>
      </c>
      <c r="U12" s="8">
        <f t="shared" si="15"/>
        <v>10010</v>
      </c>
      <c r="V12" s="8"/>
    </row>
    <row r="13" spans="1:22" ht="14.4" thickBot="1" x14ac:dyDescent="0.3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1"/>
      <c r="N13" s="11">
        <f>SUM(N8:N12)</f>
        <v>29096.66</v>
      </c>
      <c r="O13" s="39" t="s">
        <v>19</v>
      </c>
      <c r="P13" s="40"/>
      <c r="Q13" s="41"/>
      <c r="R13" s="25">
        <f>SUM(R8:R12)</f>
        <v>29096.67</v>
      </c>
      <c r="S13" s="25">
        <f>SUM(S8:S12)</f>
        <v>27980</v>
      </c>
      <c r="T13" s="25">
        <f>SUM(T8:T12)</f>
        <v>29370</v>
      </c>
      <c r="U13" s="25">
        <f>SUM(U8:U12)</f>
        <v>29940</v>
      </c>
      <c r="V13" s="25">
        <f>SUM(V8:V12)</f>
        <v>0</v>
      </c>
    </row>
    <row r="14" spans="1:22" x14ac:dyDescent="0.25">
      <c r="A14" s="1"/>
      <c r="B14" s="1"/>
      <c r="C14" s="1"/>
      <c r="D14" s="1"/>
      <c r="E14" s="1"/>
      <c r="F14" s="1"/>
      <c r="G14" s="1"/>
      <c r="H14" s="1"/>
      <c r="I14" s="22"/>
      <c r="J14" s="1"/>
      <c r="K14" s="2"/>
      <c r="L14" s="1"/>
      <c r="M14" s="1"/>
      <c r="N14" s="2"/>
    </row>
    <row r="15" spans="1:22" s="28" customFormat="1" x14ac:dyDescent="0.25">
      <c r="A15" s="27"/>
      <c r="B15" s="42" t="s">
        <v>35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</row>
    <row r="16" spans="1:22" s="28" customFormat="1" x14ac:dyDescent="0.25">
      <c r="A16" s="2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</row>
    <row r="17" spans="1:18" s="28" customFormat="1" ht="98.4" customHeight="1" x14ac:dyDescent="0.25">
      <c r="A17" s="29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</row>
    <row r="18" spans="1:18" s="28" customFormat="1" ht="106.2" customHeight="1" x14ac:dyDescent="0.25">
      <c r="A18" s="29"/>
      <c r="B18" s="49" t="s">
        <v>33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</row>
    <row r="19" spans="1:18" s="28" customFormat="1" x14ac:dyDescent="0.25">
      <c r="B19" s="28" t="s">
        <v>21</v>
      </c>
      <c r="I19" s="30"/>
      <c r="O19" s="35"/>
      <c r="P19" s="35"/>
      <c r="Q19" s="35"/>
      <c r="R19" s="35"/>
    </row>
    <row r="20" spans="1:18" x14ac:dyDescent="0.25">
      <c r="B20" s="4" t="s">
        <v>22</v>
      </c>
      <c r="H20" s="4" t="s">
        <v>32</v>
      </c>
    </row>
    <row r="21" spans="1:18" x14ac:dyDescent="0.25">
      <c r="B21" s="5" t="s">
        <v>30</v>
      </c>
    </row>
  </sheetData>
  <mergeCells count="16">
    <mergeCell ref="O19:R19"/>
    <mergeCell ref="A1:H1"/>
    <mergeCell ref="O5:R5"/>
    <mergeCell ref="A13:L13"/>
    <mergeCell ref="O13:Q13"/>
    <mergeCell ref="B15:R17"/>
    <mergeCell ref="A2:N2"/>
    <mergeCell ref="A3:N3"/>
    <mergeCell ref="A4:N4"/>
    <mergeCell ref="A5:A6"/>
    <mergeCell ref="B5:B6"/>
    <mergeCell ref="C5:H5"/>
    <mergeCell ref="I5:I6"/>
    <mergeCell ref="J5:J6"/>
    <mergeCell ref="K5:M5"/>
    <mergeCell ref="B18:R18"/>
  </mergeCells>
  <pageMargins left="0.39370078740157483" right="0.39370078740157483" top="0.19685039370078741" bottom="0.19685039370078741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2026-05-08T08:39:43Z</cp:lastPrinted>
  <dcterms:created xsi:type="dcterms:W3CDTF">2011-08-15T06:57:36Z</dcterms:created>
  <dcterms:modified xsi:type="dcterms:W3CDTF">2026-05-08T09:57:55Z</dcterms:modified>
</cp:coreProperties>
</file>