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цены'!$B$8:$N$18</definedName>
    <definedName name="_xlnm.Print_Area" localSheetId="0">'Расчет цены'!$A$1:$M$22</definedName>
  </definedNames>
  <calcPr calcId="145621"/>
</workbook>
</file>

<file path=xl/calcChain.xml><?xml version="1.0" encoding="utf-8"?>
<calcChain xmlns="http://schemas.openxmlformats.org/spreadsheetml/2006/main">
  <c r="S13" i="2" l="1"/>
  <c r="S14" i="2"/>
  <c r="R13" i="2"/>
  <c r="R14" i="2"/>
  <c r="Q13" i="2"/>
  <c r="Q14" i="2"/>
  <c r="L13" i="2"/>
  <c r="M13" i="2" s="1"/>
  <c r="L14" i="2"/>
  <c r="M14" i="2" s="1"/>
  <c r="I13" i="2"/>
  <c r="J13" i="2" s="1"/>
  <c r="K13" i="2" s="1"/>
  <c r="I14" i="2"/>
  <c r="J14" i="2" s="1"/>
  <c r="K14" i="2" s="1"/>
  <c r="Q11" i="2" l="1"/>
  <c r="Q12" i="2"/>
  <c r="Q15" i="2"/>
  <c r="Q16" i="2"/>
  <c r="Q17" i="2"/>
  <c r="S16" i="2" l="1"/>
  <c r="R16" i="2"/>
  <c r="L16" i="2"/>
  <c r="M16" i="2" s="1"/>
  <c r="I16" i="2"/>
  <c r="J16" i="2" s="1"/>
  <c r="K16" i="2" s="1"/>
  <c r="S11" i="2" l="1"/>
  <c r="S12" i="2"/>
  <c r="S15" i="2"/>
  <c r="S17" i="2"/>
  <c r="R11" i="2"/>
  <c r="R12" i="2"/>
  <c r="R15" i="2"/>
  <c r="R17" i="2"/>
  <c r="S10" i="2"/>
  <c r="R10" i="2"/>
  <c r="Q10" i="2"/>
  <c r="R18" i="2" l="1"/>
  <c r="S18" i="2"/>
  <c r="Q18" i="2"/>
  <c r="L10" i="2"/>
  <c r="M10" i="2" s="1"/>
  <c r="L11" i="2"/>
  <c r="M11" i="2" s="1"/>
  <c r="L12" i="2"/>
  <c r="M12" i="2" s="1"/>
  <c r="L15" i="2"/>
  <c r="M15" i="2" s="1"/>
  <c r="L17" i="2"/>
  <c r="M17" i="2" s="1"/>
  <c r="I10" i="2"/>
  <c r="J10" i="2" s="1"/>
  <c r="K10" i="2" s="1"/>
  <c r="I11" i="2"/>
  <c r="J11" i="2" s="1"/>
  <c r="K11" i="2" s="1"/>
  <c r="I12" i="2"/>
  <c r="J12" i="2" s="1"/>
  <c r="K12" i="2" s="1"/>
  <c r="I15" i="2"/>
  <c r="J15" i="2" s="1"/>
  <c r="K15" i="2" s="1"/>
  <c r="I17" i="2"/>
  <c r="J17" i="2" s="1"/>
  <c r="K17" i="2" s="1"/>
  <c r="M18" i="2" l="1"/>
</calcChain>
</file>

<file path=xl/sharedStrings.xml><?xml version="1.0" encoding="utf-8"?>
<sst xmlns="http://schemas.openxmlformats.org/spreadsheetml/2006/main" count="47" uniqueCount="32">
  <si>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</si>
  <si>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</si>
  <si>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</si>
  <si>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</si>
  <si>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</si>
  <si>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</si>
  <si>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</si>
  <si>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</si>
  <si>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</si>
  <si>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</si>
  <si>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</si>
  <si>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</si>
  <si>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</si>
  <si>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</si>
  <si>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</si>
  <si>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</si>
  <si>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</si>
  <si>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Член контрактной службы, заведующий отделением:</t>
  </si>
  <si>
    <t>(подпись)</t>
  </si>
  <si>
    <t>Приложение № 5</t>
  </si>
  <si>
    <t>Мухачева О.Ф.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</si>
  <si>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</si>
  <si>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</si>
  <si>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Обоснование неприменения Постановления 
№ 1875</t>
  </si>
  <si>
    <t xml:space="preserve">Заказчиком не применяется при обосновании цены контракта, заключаемого с единственным поставщиком,  подп. в 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на основании подп. г пункта 7 Постановления № 1875: если при осуществлении закупки товара заказчиком в случаях, предусмотренных подп. и п. 5  Постановление № 1875, не применяется запрет, предусмотренный пунктом 1 Постановление № 1875 (закупка товаров, при которой цена контракта не превышает 1 млн. рублей и при этом ни одна из использованных при определении таких цен цена единицы товара не превышает 300 тыс. рублей.)
</t>
  </si>
  <si>
    <t>ПАР</t>
  </si>
  <si>
    <t xml:space="preserve">Кроссовки </t>
  </si>
  <si>
    <t>Поставка кроссовок по виду спорта «бадминтон»</t>
  </si>
  <si>
    <t>Источник
 инф. № 1
Вх.№ 142 от 27.04.2026</t>
  </si>
  <si>
    <t>Источник
 инф. № 2
Вх.№ 143 от 27.04.2026</t>
  </si>
  <si>
    <t>Источник 
инф. № 3
Вх.№ 144 от 27.04.2026</t>
  </si>
  <si>
    <t>Дата подготовки обоснования цены: 27.04.2026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</si>
</sst>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3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4" fontId="34" fillId="0" borderId="10" xfId="4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0" xfId="0" applyFont="1" applyBorder="1" applyAlignment="1">
      <alignment vertical="center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34" fillId="0" borderId="20" xfId="0" quotePrefix="1" applyFont="1" applyBorder="1" applyAlignment="1">
      <alignment horizontal="center" vertical="center" wrapText="1"/>
    </xf>
    <xf numFmtId="4" fontId="34" fillId="0" borderId="11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4" borderId="20" xfId="0" applyFont="1" applyFill="1" applyBorder="1" applyAlignment="1">
      <alignment horizontal="left" vertical="top" wrapText="1"/>
    </xf>
    <xf numFmtId="0" fontId="4" fillId="24" borderId="16" xfId="0" applyFont="1" applyFill="1" applyBorder="1" applyAlignment="1">
      <alignment horizontal="left" vertical="top" wrapText="1"/>
    </xf>
    <xf numFmtId="0" fontId="4" fillId="24" borderId="11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43" applyFont="1" applyFill="1" applyBorder="1" applyAlignment="1">
      <alignment vertical="center"/>
    </xf>
    <xf numFmtId="0" fontId="34" fillId="0" borderId="0" xfId="43" applyFont="1" applyFill="1" applyBorder="1" applyAlignment="1"/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Z31"/>
  <sheetViews>
    <sheetView tabSelected="1" topLeftCell="A10" zoomScaleNormal="100" zoomScaleSheetLayoutView="100" workbookViewId="0">
      <selection activeCell="A27" sqref="A27:B28"/>
    </sheetView>
  </sheetViews>
  <sheetFormatPr defaultRowHeight="12.75" x14ac:dyDescent="0.2"/>
  <cols>
    <col min="1" max="1" width="4.5703125" style="1" customWidth="1"/>
    <col min="2" max="2" width="30.2851562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6" width="9.140625" style="1" customWidth="1"/>
    <col min="17" max="20" width="9.140625" style="1" hidden="1" customWidth="1"/>
    <col min="21" max="16384" width="9.140625" style="1"/>
  </cols>
  <sheetData>
    <row r="1" spans="1:26" ht="27.75" customHeight="1" x14ac:dyDescent="0.2">
      <c r="A1" s="71" t="s">
        <v>19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6" ht="33.75" customHeight="1" x14ac:dyDescent="0.25">
      <c r="A2" s="72" t="s">
        <v>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6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6" ht="22.5" customHeight="1" x14ac:dyDescent="0.2">
      <c r="A4" s="66" t="s">
        <v>1</v>
      </c>
      <c r="B4" s="66"/>
      <c r="C4" s="52" t="s">
        <v>27</v>
      </c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26" ht="119.25" customHeight="1" x14ac:dyDescent="0.2">
      <c r="A5" s="65" t="s">
        <v>13</v>
      </c>
      <c r="B5" s="65"/>
      <c r="C5" s="69" t="s">
        <v>16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10"/>
      <c r="O5" s="10"/>
      <c r="P5" s="10"/>
      <c r="Q5" s="10"/>
    </row>
    <row r="6" spans="1:26" ht="81" customHeight="1" x14ac:dyDescent="0.2">
      <c r="A6" s="76" t="s">
        <v>23</v>
      </c>
      <c r="B6" s="77"/>
      <c r="C6" s="78" t="s">
        <v>24</v>
      </c>
      <c r="D6" s="79"/>
      <c r="E6" s="79"/>
      <c r="F6" s="79"/>
      <c r="G6" s="79"/>
      <c r="H6" s="79"/>
      <c r="I6" s="79"/>
      <c r="J6" s="79"/>
      <c r="K6" s="79"/>
      <c r="L6" s="79"/>
      <c r="M6" s="80"/>
      <c r="R6" s="70"/>
      <c r="S6" s="70"/>
      <c r="T6" s="70"/>
      <c r="U6" s="70"/>
      <c r="V6" s="70"/>
      <c r="W6" s="70"/>
      <c r="X6" s="70"/>
      <c r="Y6" s="70"/>
      <c r="Z6" s="70"/>
    </row>
    <row r="7" spans="1:26" ht="47.25" customHeight="1" thickBot="1" x14ac:dyDescent="0.25">
      <c r="A7" s="67" t="s">
        <v>4</v>
      </c>
      <c r="B7" s="56" t="s">
        <v>8</v>
      </c>
      <c r="C7" s="55" t="s">
        <v>6</v>
      </c>
      <c r="D7" s="55" t="s">
        <v>9</v>
      </c>
      <c r="E7" s="59" t="s">
        <v>14</v>
      </c>
      <c r="F7" s="57" t="s">
        <v>7</v>
      </c>
      <c r="G7" s="57"/>
      <c r="H7" s="57"/>
      <c r="I7" s="58" t="s">
        <v>12</v>
      </c>
      <c r="J7" s="58"/>
      <c r="K7" s="58"/>
      <c r="L7" s="61" t="s">
        <v>10</v>
      </c>
      <c r="M7" s="63" t="s">
        <v>15</v>
      </c>
      <c r="N7" s="16"/>
      <c r="O7" s="10"/>
      <c r="P7" s="10"/>
      <c r="Q7" s="10"/>
    </row>
    <row r="8" spans="1:26" ht="83.25" customHeight="1" thickBot="1" x14ac:dyDescent="0.25">
      <c r="A8" s="68"/>
      <c r="B8" s="56"/>
      <c r="C8" s="55"/>
      <c r="D8" s="55"/>
      <c r="E8" s="60"/>
      <c r="F8" s="49" t="s">
        <v>28</v>
      </c>
      <c r="G8" s="49" t="s">
        <v>29</v>
      </c>
      <c r="H8" s="49" t="s">
        <v>30</v>
      </c>
      <c r="I8" s="18" t="s">
        <v>21</v>
      </c>
      <c r="J8" s="17" t="s">
        <v>0</v>
      </c>
      <c r="K8" s="18" t="s">
        <v>22</v>
      </c>
      <c r="L8" s="62"/>
      <c r="M8" s="64"/>
      <c r="N8" s="16"/>
      <c r="O8" s="10"/>
      <c r="P8" s="10"/>
      <c r="Q8" s="45"/>
      <c r="R8" s="46"/>
      <c r="S8" s="46"/>
    </row>
    <row r="9" spans="1:26" ht="10.5" customHeight="1" x14ac:dyDescent="0.2">
      <c r="A9" s="11">
        <v>1</v>
      </c>
      <c r="B9" s="13">
        <v>2</v>
      </c>
      <c r="C9" s="11">
        <v>4</v>
      </c>
      <c r="D9" s="6">
        <v>5</v>
      </c>
      <c r="E9" s="12">
        <v>6</v>
      </c>
      <c r="F9" s="11">
        <v>7</v>
      </c>
      <c r="G9" s="6">
        <v>8</v>
      </c>
      <c r="H9" s="12">
        <v>9</v>
      </c>
      <c r="I9" s="6">
        <v>11</v>
      </c>
      <c r="J9" s="6">
        <v>12</v>
      </c>
      <c r="K9" s="6">
        <v>13</v>
      </c>
      <c r="L9" s="6">
        <v>14</v>
      </c>
      <c r="M9" s="6">
        <v>15</v>
      </c>
      <c r="N9" s="16"/>
      <c r="O9" s="10"/>
      <c r="P9" s="10"/>
      <c r="Q9" s="10"/>
    </row>
    <row r="10" spans="1:26" ht="13.5" customHeight="1" x14ac:dyDescent="0.2">
      <c r="A10" s="38">
        <v>1</v>
      </c>
      <c r="B10" s="19" t="s">
        <v>26</v>
      </c>
      <c r="C10" s="20" t="s">
        <v>25</v>
      </c>
      <c r="D10" s="39">
        <v>4</v>
      </c>
      <c r="E10" s="21">
        <v>3</v>
      </c>
      <c r="F10" s="40">
        <v>18820</v>
      </c>
      <c r="G10" s="41">
        <v>20100</v>
      </c>
      <c r="H10" s="42">
        <v>19500</v>
      </c>
      <c r="I10" s="22">
        <f t="shared" ref="I10:I17" si="0">ROUND((F10+G10+H10)/3,2)</f>
        <v>19473.330000000002</v>
      </c>
      <c r="J10" s="22">
        <f t="shared" ref="J10:J17" si="1">SQRT((POWER(F10-I10,2)+POWER(G10-I10,2)+POWER(H10-I10,2))/(E10-1))</f>
        <v>640.4165311342299</v>
      </c>
      <c r="K10" s="23">
        <f t="shared" ref="K10:K17" si="2">IFERROR(J10/I10*100,0)</f>
        <v>3.2886852486669191</v>
      </c>
      <c r="L10" s="14">
        <f t="shared" ref="L10:L17" si="3">MIN(F10,G10,H10)</f>
        <v>18820</v>
      </c>
      <c r="M10" s="24">
        <f t="shared" ref="M10:M17" si="4">L10*D10</f>
        <v>75280</v>
      </c>
      <c r="N10" s="16"/>
      <c r="O10" s="10"/>
      <c r="P10" s="10"/>
      <c r="Q10" s="47">
        <f>F10*D10</f>
        <v>75280</v>
      </c>
      <c r="R10" s="48">
        <f>G10*D10</f>
        <v>80400</v>
      </c>
      <c r="S10" s="48">
        <f>H10*D10</f>
        <v>78000</v>
      </c>
    </row>
    <row r="11" spans="1:26" ht="13.5" customHeight="1" x14ac:dyDescent="0.2">
      <c r="A11" s="38">
        <v>2</v>
      </c>
      <c r="B11" s="19" t="s">
        <v>26</v>
      </c>
      <c r="C11" s="20" t="s">
        <v>25</v>
      </c>
      <c r="D11" s="39">
        <v>2</v>
      </c>
      <c r="E11" s="21">
        <v>3</v>
      </c>
      <c r="F11" s="40">
        <v>18820</v>
      </c>
      <c r="G11" s="41">
        <v>20100</v>
      </c>
      <c r="H11" s="42">
        <v>19500</v>
      </c>
      <c r="I11" s="22">
        <f t="shared" si="0"/>
        <v>19473.330000000002</v>
      </c>
      <c r="J11" s="22">
        <f t="shared" si="1"/>
        <v>640.4165311342299</v>
      </c>
      <c r="K11" s="23">
        <f t="shared" si="2"/>
        <v>3.2886852486669191</v>
      </c>
      <c r="L11" s="14">
        <f t="shared" si="3"/>
        <v>18820</v>
      </c>
      <c r="M11" s="24">
        <f t="shared" si="4"/>
        <v>37640</v>
      </c>
      <c r="N11" s="16"/>
      <c r="O11" s="10"/>
      <c r="P11" s="10"/>
      <c r="Q11" s="47">
        <f t="shared" ref="Q11:Q17" si="5">F11*D11</f>
        <v>37640</v>
      </c>
      <c r="R11" s="48">
        <f t="shared" ref="R11:R17" si="6">G11*D11</f>
        <v>40200</v>
      </c>
      <c r="S11" s="48">
        <f t="shared" ref="S11:S17" si="7">H11*D11</f>
        <v>39000</v>
      </c>
    </row>
    <row r="12" spans="1:26" ht="13.5" customHeight="1" x14ac:dyDescent="0.2">
      <c r="A12" s="38">
        <v>3</v>
      </c>
      <c r="B12" s="19" t="s">
        <v>26</v>
      </c>
      <c r="C12" s="20" t="s">
        <v>25</v>
      </c>
      <c r="D12" s="39">
        <v>6</v>
      </c>
      <c r="E12" s="43">
        <v>3</v>
      </c>
      <c r="F12" s="40">
        <v>18820</v>
      </c>
      <c r="G12" s="41">
        <v>20100</v>
      </c>
      <c r="H12" s="42">
        <v>19500</v>
      </c>
      <c r="I12" s="44">
        <f t="shared" si="0"/>
        <v>19473.330000000002</v>
      </c>
      <c r="J12" s="22">
        <f t="shared" si="1"/>
        <v>640.4165311342299</v>
      </c>
      <c r="K12" s="23">
        <f t="shared" si="2"/>
        <v>3.2886852486669191</v>
      </c>
      <c r="L12" s="14">
        <f t="shared" si="3"/>
        <v>18820</v>
      </c>
      <c r="M12" s="24">
        <f t="shared" si="4"/>
        <v>112920</v>
      </c>
      <c r="N12" s="16"/>
      <c r="O12" s="10"/>
      <c r="P12" s="10"/>
      <c r="Q12" s="47">
        <f t="shared" si="5"/>
        <v>112920</v>
      </c>
      <c r="R12" s="48">
        <f t="shared" si="6"/>
        <v>120600</v>
      </c>
      <c r="S12" s="48">
        <f t="shared" si="7"/>
        <v>117000</v>
      </c>
    </row>
    <row r="13" spans="1:26" ht="13.5" customHeight="1" x14ac:dyDescent="0.2">
      <c r="A13" s="38">
        <v>4</v>
      </c>
      <c r="B13" s="19" t="s">
        <v>26</v>
      </c>
      <c r="C13" s="20" t="s">
        <v>25</v>
      </c>
      <c r="D13" s="39">
        <v>3</v>
      </c>
      <c r="E13" s="43">
        <v>3</v>
      </c>
      <c r="F13" s="40">
        <v>18820</v>
      </c>
      <c r="G13" s="41">
        <v>20100</v>
      </c>
      <c r="H13" s="42">
        <v>19500</v>
      </c>
      <c r="I13" s="44">
        <f t="shared" si="0"/>
        <v>19473.330000000002</v>
      </c>
      <c r="J13" s="22">
        <f t="shared" si="1"/>
        <v>640.4165311342299</v>
      </c>
      <c r="K13" s="23">
        <f t="shared" si="2"/>
        <v>3.2886852486669191</v>
      </c>
      <c r="L13" s="14">
        <f t="shared" si="3"/>
        <v>18820</v>
      </c>
      <c r="M13" s="24">
        <f t="shared" si="4"/>
        <v>56460</v>
      </c>
      <c r="N13" s="16"/>
      <c r="O13" s="10"/>
      <c r="P13" s="10"/>
      <c r="Q13" s="47">
        <f t="shared" si="5"/>
        <v>56460</v>
      </c>
      <c r="R13" s="48">
        <f t="shared" si="6"/>
        <v>60300</v>
      </c>
      <c r="S13" s="48">
        <f t="shared" si="7"/>
        <v>58500</v>
      </c>
    </row>
    <row r="14" spans="1:26" ht="13.5" customHeight="1" x14ac:dyDescent="0.2">
      <c r="A14" s="38">
        <v>5</v>
      </c>
      <c r="B14" s="19" t="s">
        <v>26</v>
      </c>
      <c r="C14" s="20" t="s">
        <v>25</v>
      </c>
      <c r="D14" s="39">
        <v>3</v>
      </c>
      <c r="E14" s="43">
        <v>3</v>
      </c>
      <c r="F14" s="40">
        <v>18820</v>
      </c>
      <c r="G14" s="41">
        <v>20100</v>
      </c>
      <c r="H14" s="42">
        <v>19500</v>
      </c>
      <c r="I14" s="44">
        <f t="shared" si="0"/>
        <v>19473.330000000002</v>
      </c>
      <c r="J14" s="22">
        <f t="shared" si="1"/>
        <v>640.4165311342299</v>
      </c>
      <c r="K14" s="23">
        <f t="shared" si="2"/>
        <v>3.2886852486669191</v>
      </c>
      <c r="L14" s="14">
        <f t="shared" si="3"/>
        <v>18820</v>
      </c>
      <c r="M14" s="24">
        <f t="shared" si="4"/>
        <v>56460</v>
      </c>
      <c r="N14" s="16"/>
      <c r="O14" s="10"/>
      <c r="P14" s="10"/>
      <c r="Q14" s="47">
        <f t="shared" si="5"/>
        <v>56460</v>
      </c>
      <c r="R14" s="48">
        <f t="shared" si="6"/>
        <v>60300</v>
      </c>
      <c r="S14" s="48">
        <f t="shared" si="7"/>
        <v>58500</v>
      </c>
    </row>
    <row r="15" spans="1:26" ht="13.5" customHeight="1" x14ac:dyDescent="0.2">
      <c r="A15" s="38">
        <v>6</v>
      </c>
      <c r="B15" s="19" t="s">
        <v>26</v>
      </c>
      <c r="C15" s="20" t="s">
        <v>25</v>
      </c>
      <c r="D15" s="39">
        <v>3</v>
      </c>
      <c r="E15" s="43">
        <v>3</v>
      </c>
      <c r="F15" s="40">
        <v>18820</v>
      </c>
      <c r="G15" s="41">
        <v>20100</v>
      </c>
      <c r="H15" s="42">
        <v>19500</v>
      </c>
      <c r="I15" s="44">
        <f t="shared" si="0"/>
        <v>19473.330000000002</v>
      </c>
      <c r="J15" s="22">
        <f t="shared" si="1"/>
        <v>640.4165311342299</v>
      </c>
      <c r="K15" s="23">
        <f t="shared" si="2"/>
        <v>3.2886852486669191</v>
      </c>
      <c r="L15" s="14">
        <f t="shared" si="3"/>
        <v>18820</v>
      </c>
      <c r="M15" s="24">
        <f t="shared" si="4"/>
        <v>56460</v>
      </c>
      <c r="N15" s="16"/>
      <c r="O15" s="10"/>
      <c r="P15" s="10"/>
      <c r="Q15" s="47">
        <f t="shared" si="5"/>
        <v>56460</v>
      </c>
      <c r="R15" s="48">
        <f t="shared" si="6"/>
        <v>60300</v>
      </c>
      <c r="S15" s="48">
        <f t="shared" si="7"/>
        <v>58500</v>
      </c>
    </row>
    <row r="16" spans="1:26" ht="13.5" customHeight="1" x14ac:dyDescent="0.2">
      <c r="A16" s="38">
        <v>7</v>
      </c>
      <c r="B16" s="19" t="s">
        <v>26</v>
      </c>
      <c r="C16" s="20" t="s">
        <v>25</v>
      </c>
      <c r="D16" s="39">
        <v>8</v>
      </c>
      <c r="E16" s="43">
        <v>3</v>
      </c>
      <c r="F16" s="40">
        <v>18820</v>
      </c>
      <c r="G16" s="41">
        <v>20100</v>
      </c>
      <c r="H16" s="42">
        <v>19500</v>
      </c>
      <c r="I16" s="44">
        <f t="shared" si="0"/>
        <v>19473.330000000002</v>
      </c>
      <c r="J16" s="22">
        <f t="shared" si="1"/>
        <v>640.4165311342299</v>
      </c>
      <c r="K16" s="23">
        <f t="shared" si="2"/>
        <v>3.2886852486669191</v>
      </c>
      <c r="L16" s="14">
        <f t="shared" si="3"/>
        <v>18820</v>
      </c>
      <c r="M16" s="24">
        <f t="shared" si="4"/>
        <v>150560</v>
      </c>
      <c r="N16" s="16"/>
      <c r="O16" s="10"/>
      <c r="P16" s="10"/>
      <c r="Q16" s="47">
        <f t="shared" si="5"/>
        <v>150560</v>
      </c>
      <c r="R16" s="48">
        <f t="shared" si="6"/>
        <v>160800</v>
      </c>
      <c r="S16" s="48">
        <f t="shared" si="7"/>
        <v>156000</v>
      </c>
    </row>
    <row r="17" spans="1:20" ht="13.5" customHeight="1" x14ac:dyDescent="0.2">
      <c r="A17" s="38">
        <v>8</v>
      </c>
      <c r="B17" s="19" t="s">
        <v>26</v>
      </c>
      <c r="C17" s="20" t="s">
        <v>25</v>
      </c>
      <c r="D17" s="39">
        <v>1</v>
      </c>
      <c r="E17" s="43">
        <v>3</v>
      </c>
      <c r="F17" s="40">
        <v>18820</v>
      </c>
      <c r="G17" s="41">
        <v>20100</v>
      </c>
      <c r="H17" s="42">
        <v>19500</v>
      </c>
      <c r="I17" s="44">
        <f t="shared" si="0"/>
        <v>19473.330000000002</v>
      </c>
      <c r="J17" s="22">
        <f t="shared" si="1"/>
        <v>640.4165311342299</v>
      </c>
      <c r="K17" s="23">
        <f t="shared" si="2"/>
        <v>3.2886852486669191</v>
      </c>
      <c r="L17" s="14">
        <f t="shared" si="3"/>
        <v>18820</v>
      </c>
      <c r="M17" s="24">
        <f t="shared" si="4"/>
        <v>18820</v>
      </c>
      <c r="N17" s="16"/>
      <c r="O17" s="10"/>
      <c r="P17" s="10"/>
      <c r="Q17" s="47">
        <f t="shared" si="5"/>
        <v>18820</v>
      </c>
      <c r="R17" s="48">
        <f t="shared" si="6"/>
        <v>20100</v>
      </c>
      <c r="S17" s="48">
        <f t="shared" si="7"/>
        <v>19500</v>
      </c>
    </row>
    <row r="18" spans="1:20" s="2" customFormat="1" ht="21.75" customHeight="1" x14ac:dyDescent="0.25">
      <c r="A18" s="54" t="s">
        <v>11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26">
        <f>SUM(M10:M17)</f>
        <v>564600</v>
      </c>
      <c r="N18" s="16"/>
      <c r="O18" s="25"/>
      <c r="P18" s="25"/>
      <c r="Q18" s="47">
        <f>SUM(Q10:Q17)</f>
        <v>564600</v>
      </c>
      <c r="R18" s="48">
        <f>SUM(R10:R17)</f>
        <v>603000</v>
      </c>
      <c r="S18" s="48">
        <f>SUM(S10:S17)</f>
        <v>585000</v>
      </c>
    </row>
    <row r="19" spans="1:20" ht="15.75" customHeight="1" x14ac:dyDescent="0.2">
      <c r="A19" s="81"/>
      <c r="B19" s="81"/>
      <c r="C19" s="81"/>
      <c r="D19" s="81"/>
      <c r="E19" s="27"/>
      <c r="F19" s="28"/>
      <c r="G19" s="28"/>
      <c r="H19" s="28"/>
      <c r="I19" s="27"/>
      <c r="J19" s="27"/>
      <c r="K19" s="27"/>
      <c r="L19" s="27"/>
      <c r="M19" s="10"/>
      <c r="N19" s="10"/>
      <c r="O19" s="10"/>
      <c r="P19" s="10"/>
      <c r="Q19" s="10"/>
    </row>
    <row r="20" spans="1:20" s="2" customFormat="1" ht="15.75" customHeight="1" x14ac:dyDescent="0.2">
      <c r="A20" s="82" t="s">
        <v>31</v>
      </c>
      <c r="B20" s="83"/>
      <c r="C20" s="83"/>
      <c r="D20" s="83"/>
      <c r="E20" s="7"/>
      <c r="F20" s="28"/>
      <c r="G20" s="28"/>
      <c r="H20" s="28"/>
      <c r="I20" s="28"/>
      <c r="J20" s="29"/>
      <c r="K20" s="29"/>
      <c r="L20" s="29"/>
      <c r="M20" s="29"/>
      <c r="N20" s="29"/>
      <c r="O20" s="30"/>
      <c r="P20" s="30"/>
      <c r="Q20" s="30"/>
      <c r="R20" s="5"/>
      <c r="S20" s="5"/>
      <c r="T20" s="5"/>
    </row>
    <row r="21" spans="1:20" s="10" customFormat="1" ht="30.75" customHeight="1" x14ac:dyDescent="0.25">
      <c r="A21" s="73" t="s">
        <v>17</v>
      </c>
      <c r="B21" s="74"/>
      <c r="C21" s="31"/>
      <c r="D21" s="31"/>
      <c r="E21" s="15"/>
      <c r="F21" s="75" t="s">
        <v>20</v>
      </c>
      <c r="G21" s="75"/>
      <c r="H21" s="8"/>
      <c r="I21" s="9" t="s">
        <v>3</v>
      </c>
    </row>
    <row r="22" spans="1:20" ht="12.75" customHeight="1" x14ac:dyDescent="0.25">
      <c r="A22" s="9"/>
      <c r="B22" s="10"/>
      <c r="C22" s="50" t="s">
        <v>18</v>
      </c>
      <c r="D22" s="50"/>
      <c r="E22" s="10"/>
      <c r="F22" s="51" t="s">
        <v>2</v>
      </c>
      <c r="G22" s="51"/>
      <c r="H22" s="32"/>
      <c r="I22" s="9" t="s">
        <v>3</v>
      </c>
      <c r="J22" s="10"/>
      <c r="K22" s="33"/>
      <c r="L22" s="33"/>
      <c r="M22" s="33"/>
      <c r="N22" s="10"/>
      <c r="O22" s="10"/>
      <c r="P22" s="10"/>
      <c r="Q22" s="10"/>
    </row>
    <row r="23" spans="1:20" x14ac:dyDescent="0.2">
      <c r="A23" s="10"/>
      <c r="B23" s="10"/>
      <c r="C23" s="10"/>
      <c r="D23" s="10"/>
      <c r="E23" s="10"/>
      <c r="F23" s="34"/>
      <c r="G23" s="34"/>
      <c r="H23" s="34"/>
      <c r="I23" s="10"/>
      <c r="J23" s="35"/>
      <c r="K23" s="36"/>
      <c r="L23" s="36"/>
      <c r="M23" s="36"/>
      <c r="N23" s="10"/>
      <c r="O23" s="10"/>
      <c r="P23" s="10"/>
      <c r="Q23" s="10"/>
    </row>
    <row r="24" spans="1:20" ht="15.7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35"/>
      <c r="K24" s="36"/>
      <c r="L24" s="36"/>
      <c r="M24" s="36"/>
      <c r="N24" s="10"/>
      <c r="O24" s="10"/>
      <c r="P24" s="10"/>
      <c r="Q24" s="10"/>
    </row>
    <row r="25" spans="1:20" x14ac:dyDescent="0.2">
      <c r="A25" s="10"/>
      <c r="B25" s="10"/>
      <c r="C25" s="10"/>
      <c r="D25" s="10"/>
      <c r="E25" s="10"/>
      <c r="F25" s="10"/>
      <c r="G25" s="10"/>
      <c r="H25" s="10"/>
      <c r="I25" s="10"/>
      <c r="J25" s="35"/>
      <c r="K25" s="36"/>
      <c r="L25" s="36"/>
      <c r="M25" s="36"/>
      <c r="N25" s="10"/>
      <c r="O25" s="10"/>
      <c r="P25" s="10"/>
      <c r="Q25" s="10"/>
    </row>
    <row r="26" spans="1:20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20" x14ac:dyDescent="0.2">
      <c r="A27" s="10"/>
      <c r="B27" s="10"/>
      <c r="C27" s="10"/>
      <c r="D27" s="10"/>
      <c r="E27" s="10"/>
      <c r="F27" s="10"/>
      <c r="G27" s="10"/>
      <c r="H27" s="10"/>
      <c r="I27" s="10"/>
      <c r="J27" s="35"/>
      <c r="K27" s="37"/>
      <c r="L27" s="37"/>
      <c r="M27" s="10"/>
      <c r="N27" s="10"/>
      <c r="O27" s="10"/>
      <c r="P27" s="10"/>
      <c r="Q27" s="10"/>
    </row>
    <row r="28" spans="1:20" x14ac:dyDescent="0.2">
      <c r="A28" s="10"/>
      <c r="B28" s="10"/>
      <c r="C28" s="10"/>
      <c r="D28" s="10"/>
      <c r="E28" s="10"/>
      <c r="F28" s="10"/>
      <c r="G28" s="10"/>
      <c r="H28" s="10"/>
      <c r="I28" s="10"/>
      <c r="J28" s="37"/>
      <c r="K28" s="10"/>
      <c r="L28" s="10"/>
      <c r="M28" s="10"/>
      <c r="N28" s="10"/>
      <c r="O28" s="10"/>
      <c r="P28" s="10"/>
      <c r="Q28" s="10"/>
    </row>
    <row r="31" spans="1:20" x14ac:dyDescent="0.2">
      <c r="J31" s="4"/>
    </row>
  </sheetData>
  <sheetProtection selectLockedCells="1" selectUnlockedCells="1"/>
  <mergeCells count="23">
    <mergeCell ref="R6:Z6"/>
    <mergeCell ref="A1:M1"/>
    <mergeCell ref="A2:M2"/>
    <mergeCell ref="A21:B21"/>
    <mergeCell ref="F21:G21"/>
    <mergeCell ref="A6:B6"/>
    <mergeCell ref="C6:M6"/>
    <mergeCell ref="C22:D22"/>
    <mergeCell ref="F22:G22"/>
    <mergeCell ref="C4:M4"/>
    <mergeCell ref="A18:L18"/>
    <mergeCell ref="D7:D8"/>
    <mergeCell ref="B7:B8"/>
    <mergeCell ref="F7:H7"/>
    <mergeCell ref="I7:K7"/>
    <mergeCell ref="C7:C8"/>
    <mergeCell ref="E7:E8"/>
    <mergeCell ref="L7:L8"/>
    <mergeCell ref="M7:M8"/>
    <mergeCell ref="A5:B5"/>
    <mergeCell ref="A4:B4"/>
    <mergeCell ref="A7:A8"/>
    <mergeCell ref="C5:M5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2026-04-27T06:55:38Z</cp:lastPrinted>
  <dcterms:created xsi:type="dcterms:W3CDTF">2014-02-03T17:42:58Z</dcterms:created>
  <dcterms:modified xsi:type="dcterms:W3CDTF">2026-04-27T06:55:40Z</dcterms:modified>
</cp:coreProperties>
</file>