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filterPrivacy="1" defaultThemeVersion="164011"/>
  <bookViews>
    <workbookView xWindow="0" yWindow="0" windowWidth="28800" windowHeight="12330"/>
  </bookViews>
  <sheets>
    <sheet name="Лист1" sheetId="1" r:id="rId1"/>
  </sheets>
  <definedNames>
    <definedName name="_xlnm.Print_Area" localSheetId="0">Лист1!$A$1:$N$30</definedName>
  </definedNames>
  <calcPr calcId="162913"/>
</workbook>
</file>

<file path=xl/calcChain.xml><?xml version="1.0" encoding="utf-8"?>
<calcChain xmlns="http://schemas.openxmlformats.org/spreadsheetml/2006/main">
  <c r="N28" i="1" l="1"/>
  <c r="L27" i="1"/>
  <c r="M27" i="1" s="1"/>
  <c r="K27" i="1"/>
  <c r="N27" i="1" s="1"/>
  <c r="L26" i="1"/>
  <c r="M26" i="1" s="1"/>
  <c r="K26" i="1"/>
  <c r="N26" i="1" s="1"/>
  <c r="L25" i="1"/>
  <c r="M25" i="1" s="1"/>
  <c r="K25" i="1"/>
  <c r="N25" i="1" s="1"/>
  <c r="L24" i="1"/>
  <c r="M24" i="1" s="1"/>
  <c r="K24" i="1"/>
  <c r="N24" i="1" s="1"/>
  <c r="L23" i="1"/>
  <c r="M23" i="1" s="1"/>
  <c r="K23" i="1"/>
  <c r="N23" i="1" s="1"/>
  <c r="L22" i="1"/>
  <c r="M22" i="1" s="1"/>
  <c r="K22" i="1"/>
  <c r="N22" i="1" s="1"/>
  <c r="L21" i="1"/>
  <c r="M21" i="1" s="1"/>
  <c r="K21" i="1"/>
  <c r="N21" i="1" s="1"/>
  <c r="L20" i="1"/>
  <c r="M20" i="1" s="1"/>
  <c r="K20" i="1"/>
  <c r="N20" i="1" s="1"/>
  <c r="L19" i="1"/>
  <c r="M19" i="1" s="1"/>
  <c r="K19" i="1"/>
  <c r="N19" i="1" s="1"/>
  <c r="L18" i="1"/>
  <c r="M18" i="1" s="1"/>
  <c r="K18" i="1"/>
  <c r="N18" i="1" s="1"/>
  <c r="L17" i="1"/>
  <c r="M17" i="1" s="1"/>
  <c r="K17" i="1"/>
  <c r="N17" i="1" s="1"/>
  <c r="L16" i="1"/>
  <c r="M16" i="1" s="1"/>
  <c r="K16" i="1"/>
  <c r="N16" i="1" s="1"/>
  <c r="L15" i="1"/>
  <c r="M15" i="1" s="1"/>
  <c r="K15" i="1"/>
  <c r="N15" i="1" s="1"/>
  <c r="L14" i="1"/>
  <c r="M14" i="1" s="1"/>
  <c r="K14" i="1"/>
  <c r="N14" i="1" s="1"/>
  <c r="L13" i="1"/>
  <c r="M13" i="1" s="1"/>
  <c r="K13" i="1"/>
  <c r="N13" i="1" s="1"/>
  <c r="L12" i="1"/>
  <c r="M12" i="1" s="1"/>
  <c r="K12" i="1"/>
  <c r="N12" i="1" s="1"/>
  <c r="H12" i="1"/>
  <c r="H13" i="1"/>
  <c r="H14" i="1"/>
  <c r="H15" i="1"/>
  <c r="H16" i="1"/>
  <c r="H17" i="1"/>
  <c r="H18" i="1"/>
  <c r="H19" i="1"/>
  <c r="H20" i="1"/>
  <c r="H21" i="1"/>
  <c r="H22" i="1"/>
  <c r="H23" i="1"/>
  <c r="H24" i="1"/>
  <c r="H25" i="1"/>
  <c r="H26" i="1"/>
  <c r="H27" i="1"/>
  <c r="H10" i="1" l="1"/>
  <c r="K10" i="1" s="1"/>
  <c r="N10" i="1" s="1"/>
  <c r="L10" i="1"/>
  <c r="H11" i="1"/>
  <c r="K11" i="1" s="1"/>
  <c r="N11" i="1" s="1"/>
  <c r="L11" i="1"/>
  <c r="M11" i="1" l="1"/>
  <c r="M10" i="1"/>
  <c r="H9" i="1"/>
  <c r="L9" i="1" l="1"/>
  <c r="K9" i="1" l="1"/>
  <c r="N9" i="1" s="1"/>
  <c r="M9" i="1" l="1"/>
</calcChain>
</file>

<file path=xl/sharedStrings.xml><?xml version="1.0" encoding="utf-8"?>
<sst xmlns="http://schemas.openxmlformats.org/spreadsheetml/2006/main" count="47" uniqueCount="47">
  <si>
    <t>Определение и обоснование НМЦК методом сопоставимых рыночных цен (анализ рынка)</t>
  </si>
  <si>
    <t>с направлением запросов о предоставлении ценовой информации не менее пяти поставщикам (подрядчикам, исполнителям), обладающим опытом поставок соответствующих товаров, работ, услуг, информация о которых имеется в свободном доступе (в частности, опубликована в печати, размещена на сайтах в сети "Интернет")</t>
  </si>
  <si>
    <r>
      <t>Заказчиком было направлены запросы о предоставлении ценовой информации</t>
    </r>
    <r>
      <rPr>
        <sz val="12"/>
        <color indexed="8"/>
        <rFont val="Times New Roman"/>
        <family val="1"/>
        <charset val="204"/>
      </rPr>
      <t xml:space="preserve"> 5-ти исполнителям</t>
    </r>
    <r>
      <rPr>
        <sz val="12"/>
        <color indexed="8"/>
        <rFont val="Times New Roman"/>
        <family val="1"/>
        <charset val="204"/>
      </rPr>
      <t>, обладающим опытом поставок соответствующих товаров, работ, услуг, информация о которых имеется в свободном доступе (в частности, опубликована в печати, размещена на сайтах в сети "Интернет")</t>
    </r>
  </si>
  <si>
    <t>Ответы на запрос получены от 3 исполнителей.</t>
  </si>
  <si>
    <t>№ п/п</t>
  </si>
  <si>
    <t>Наименование товара (работы, услуги)</t>
  </si>
  <si>
    <t>Номер источника ценовой информации (ИЦИ №i) и цена единицы товара, работы, услуги, представленная i-тым ИЦИ (Цi), руб.</t>
  </si>
  <si>
    <t>v - кол-во (объем) закупаемого товара (работы, услуги), ед.</t>
  </si>
  <si>
    <r>
      <rPr>
        <b/>
        <sz val="12"/>
        <color indexed="8"/>
        <rFont val="Times New Roman"/>
        <family val="1"/>
        <charset val="204"/>
      </rPr>
      <t>n</t>
    </r>
    <r>
      <rPr>
        <b/>
        <sz val="10"/>
        <color indexed="8"/>
        <rFont val="Times New Roman"/>
        <family val="1"/>
        <charset val="204"/>
      </rPr>
      <t xml:space="preserve"> - кол-во значений, используемых в расчете</t>
    </r>
  </si>
  <si>
    <t>Определение однородности совокупности значений выявленных цен</t>
  </si>
  <si>
    <t xml:space="preserve">ИЦИ №1    </t>
  </si>
  <si>
    <t xml:space="preserve">ИЦИ №2       </t>
  </si>
  <si>
    <t xml:space="preserve">ИЦИ №3       </t>
  </si>
  <si>
    <t>ИЦИ №4</t>
  </si>
  <si>
    <t>ИЦИ №5</t>
  </si>
  <si>
    <t>&lt;ц&gt; - средн. арифм. величина цены единицы прод-ции, руб.</t>
  </si>
  <si>
    <t>Среднее квадратичное отклонение</t>
  </si>
  <si>
    <t>8=3+4+5+6+7</t>
  </si>
  <si>
    <t>10 = кол-во ответов ИЦИ</t>
  </si>
  <si>
    <t>11=          /10</t>
  </si>
  <si>
    <t xml:space="preserve">Начальная (максимальная) цена контракта </t>
  </si>
  <si>
    <t xml:space="preserve"> тыс. руб. </t>
  </si>
  <si>
    <t>14=8*9/10</t>
  </si>
  <si>
    <r>
      <t xml:space="preserve">V - коэф-нт вариации </t>
    </r>
    <r>
      <rPr>
        <i/>
        <sz val="10"/>
        <rFont val="Times New Roman"/>
        <family val="1"/>
        <charset val="204"/>
      </rPr>
      <t>(не должен превышать 33%)</t>
    </r>
  </si>
  <si>
    <t>Директор ГБОУ школа № 475</t>
  </si>
  <si>
    <t>Овечкин А.В.</t>
  </si>
  <si>
    <t xml:space="preserve"> </t>
  </si>
  <si>
    <t>Стенд "Пожарная безопасность"</t>
  </si>
  <si>
    <t>Стенд "Техника безопасности и правила поведения в бассейне"</t>
  </si>
  <si>
    <t>Комплект стендов для библиотеки №2</t>
  </si>
  <si>
    <t>Комплект стендов для кабинета биологии "Интересные факты о человеческом организме"</t>
  </si>
  <si>
    <t>Комплект стендов для кабинета биологии "Классификация животного мира" арт. ШК-3989</t>
  </si>
  <si>
    <t>Комплект стендов "Карта России и достопримечательности СПБ" с подсветкой</t>
  </si>
  <si>
    <t>Стенд "ТБ при пилении древесины"</t>
  </si>
  <si>
    <t>Комплект для оформления кабинета информатики</t>
  </si>
  <si>
    <t>Стенд "Информация для родителей" с перекидной системой на 10 карманов А4, резной</t>
  </si>
  <si>
    <t>Стенд "Государственное устройство Российской Федерации"</t>
  </si>
  <si>
    <t>Стенд "Времена"</t>
  </si>
  <si>
    <t>Комплект для оформления кабинета английского языка</t>
  </si>
  <si>
    <t>Комплект для оформления кабинета домоводства</t>
  </si>
  <si>
    <t>Комплект стендов "Здоровый образ жизни"</t>
  </si>
  <si>
    <t>Стенд "Лента букв"</t>
  </si>
  <si>
    <t>Комплект для оформления коридора начальных классов</t>
  </si>
  <si>
    <t>Комплект стендов для коридора начальных классов "Скороговорки"</t>
  </si>
  <si>
    <t>Комплект стендов для кабинетов начальных классов_1 часть</t>
  </si>
  <si>
    <t>Комплект стендов для кабинета физики "Никола Тесла"</t>
  </si>
  <si>
    <t>Начальная (максимальная) цена контракта определяется и обосновывается посредством применения метода сопоставимых рыночных цен (анализа рынка), в соответствии с методическими рекомендациями по применению методов определения начальной (максимальной) цены контракта, установленными Приказом Министерства экономического развития Российской Федерации от 02 октября 2013 года №567. Для определения НМЦК направлены запросы о предоставлении ценовой информации пяти поставщикам, осуществляющими поставки идентичных товаров (согласно п.3.7.1 части III Методических рекомендаций). На запросы о предоставлении ценовой информации получены ценовые предложения от трех поставщиков, обладающими опытом поставки соответствующего товара, информация о котором имеется в свободном доступе. Коммерческие предложения зарагистрированы Заказчиком в установленном порядке в журнале регистрации коммерческих предложений. На основании полученных ценовых предложений проведено определение однородности совокупности значений выявленных цен, согласно п.3.20 части III Методических рекомендаций.
Коэффициент вариации цены согласно расчетам, приведенным в таблице, не превышает 33%, поставку товаров принято считать однородной, проведение дополнительного исследования
 не требуется.
НМЦК определена в размере 599 670,00 рублей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</si>
</sst>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3" formatCode="_-* #,##0.00_-;\-* #,##0.00_-;_-* &quot;-&quot;??_-;_-@_-"/>
  </numFmts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b/>
      <sz val="11"/>
      <color indexed="8"/>
      <name val="Times New Roman"/>
      <family val="1"/>
      <charset val="204"/>
    </font>
    <font>
      <sz val="12"/>
      <color indexed="8"/>
      <name val="Times New Roman"/>
      <family val="1"/>
      <charset val="204"/>
    </font>
    <font>
      <sz val="11"/>
      <color indexed="8"/>
      <name val="Times New Roman"/>
      <family val="1"/>
      <charset val="204"/>
    </font>
    <font>
      <b/>
      <sz val="10"/>
      <color indexed="8"/>
      <name val="Times New Roman"/>
      <family val="1"/>
      <charset val="204"/>
    </font>
    <font>
      <b/>
      <sz val="12"/>
      <color indexed="8"/>
      <name val="Times New Roman"/>
      <family val="1"/>
      <charset val="204"/>
    </font>
    <font>
      <b/>
      <i/>
      <sz val="10"/>
      <color indexed="8"/>
      <name val="Times New Roman"/>
      <family val="1"/>
      <charset val="204"/>
    </font>
    <font>
      <sz val="10"/>
      <color indexed="8"/>
      <name val="Times New Roman"/>
      <family val="1"/>
      <charset val="204"/>
    </font>
    <font>
      <sz val="11"/>
      <color indexed="8"/>
      <name val="Times New Roman"/>
      <family val="1"/>
      <charset val="204"/>
    </font>
    <font>
      <b/>
      <sz val="11"/>
      <color indexed="8"/>
      <name val="Times New Roman"/>
      <family val="1"/>
      <charset val="204"/>
    </font>
    <font>
      <b/>
      <sz val="11"/>
      <name val="Times New Roman"/>
      <family val="1"/>
      <charset val="204"/>
    </font>
    <font>
      <b/>
      <sz val="10"/>
      <name val="Times New Roman"/>
      <family val="1"/>
      <charset val="204"/>
    </font>
    <font>
      <i/>
      <sz val="10"/>
      <name val="Times New Roman"/>
      <family val="1"/>
      <charset val="204"/>
    </font>
    <font>
      <sz val="11"/>
      <color theme="1"/>
      <name val="Calibri"/>
      <family val="2"/>
      <scheme val="minor"/>
    </font>
    <font>
      <sz val="10"/>
      <name val="Arial"/>
      <family val="2"/>
      <charset val="204"/>
    </font>
    <font>
      <sz val="10"/>
      <color theme="1"/>
      <name val="Times New Roman"/>
      <family val="1"/>
      <charset val="204"/>
    </font>
    <font>
      <sz val="11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</borders>
  <cellStyleXfs count="6">
    <xf numFmtId="0" fontId="0" fillId="0" borderId="0"/>
    <xf numFmtId="0" fontId="1" fillId="0" borderId="0"/>
    <xf numFmtId="0" fontId="14" fillId="0" borderId="0"/>
    <xf numFmtId="0" fontId="14" fillId="0" borderId="0"/>
    <xf numFmtId="0" fontId="15" fillId="0" borderId="0"/>
    <xf numFmtId="43" fontId="14" fillId="0" borderId="0" applyFont="0" applyFill="0" applyBorder="0" applyAlignment="0" applyProtection="0"/>
  </cellStyleXfs>
  <cellXfs count="42">
    <xf numFmtId="0" fontId="0" fillId="0" borderId="0" xfId="0"/>
    <xf numFmtId="0" fontId="5" fillId="2" borderId="1" xfId="0" applyFont="1" applyFill="1" applyBorder="1" applyAlignment="1">
      <alignment horizontal="center" vertical="center" wrapText="1"/>
    </xf>
    <xf numFmtId="0" fontId="4" fillId="0" borderId="2" xfId="0" applyFont="1" applyBorder="1" applyAlignment="1">
      <alignment vertical="center" wrapText="1"/>
    </xf>
    <xf numFmtId="4" fontId="5" fillId="0" borderId="1" xfId="0" applyNumberFormat="1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top" wrapText="1"/>
    </xf>
    <xf numFmtId="0" fontId="7" fillId="2" borderId="2" xfId="0" applyFont="1" applyFill="1" applyBorder="1" applyAlignment="1">
      <alignment horizontal="center" vertical="center" wrapText="1"/>
    </xf>
    <xf numFmtId="0" fontId="7" fillId="0" borderId="2" xfId="0" applyFont="1" applyFill="1" applyBorder="1" applyAlignment="1">
      <alignment horizontal="center" vertical="center" wrapText="1"/>
    </xf>
    <xf numFmtId="4" fontId="8" fillId="0" borderId="2" xfId="0" applyNumberFormat="1" applyFont="1" applyFill="1" applyBorder="1" applyAlignment="1">
      <alignment horizontal="center" vertical="center" wrapText="1"/>
    </xf>
    <xf numFmtId="10" fontId="8" fillId="0" borderId="2" xfId="0" applyNumberFormat="1" applyFont="1" applyFill="1" applyBorder="1" applyAlignment="1">
      <alignment horizontal="center" vertical="center" wrapText="1"/>
    </xf>
    <xf numFmtId="4" fontId="8" fillId="2" borderId="2" xfId="0" applyNumberFormat="1" applyFont="1" applyFill="1" applyBorder="1" applyAlignment="1">
      <alignment horizontal="center" vertical="center" wrapText="1"/>
    </xf>
    <xf numFmtId="4" fontId="5" fillId="2" borderId="2" xfId="0" applyNumberFormat="1" applyFont="1" applyFill="1" applyBorder="1" applyAlignment="1">
      <alignment horizontal="center" vertical="center" wrapText="1"/>
    </xf>
    <xf numFmtId="0" fontId="9" fillId="0" borderId="0" xfId="0" applyFont="1"/>
    <xf numFmtId="0" fontId="7" fillId="2" borderId="1" xfId="0" applyFont="1" applyFill="1" applyBorder="1" applyAlignment="1">
      <alignment horizontal="center" vertical="center" wrapText="1"/>
    </xf>
    <xf numFmtId="4" fontId="5" fillId="2" borderId="6" xfId="0" applyNumberFormat="1" applyFont="1" applyFill="1" applyBorder="1" applyAlignment="1">
      <alignment vertical="center" wrapText="1"/>
    </xf>
    <xf numFmtId="4" fontId="5" fillId="2" borderId="2" xfId="0" applyNumberFormat="1" applyFont="1" applyFill="1" applyBorder="1" applyAlignment="1">
      <alignment horizontal="right" vertical="center" wrapText="1"/>
    </xf>
    <xf numFmtId="0" fontId="10" fillId="0" borderId="7" xfId="0" applyFont="1" applyBorder="1"/>
    <xf numFmtId="0" fontId="12" fillId="0" borderId="1" xfId="0" applyFont="1" applyFill="1" applyBorder="1" applyAlignment="1">
      <alignment horizontal="center" vertical="top" wrapText="1"/>
    </xf>
    <xf numFmtId="0" fontId="2" fillId="0" borderId="0" xfId="0" applyFont="1"/>
    <xf numFmtId="0" fontId="16" fillId="0" borderId="2" xfId="2" applyFont="1" applyBorder="1" applyAlignment="1">
      <alignment vertical="center" wrapText="1"/>
    </xf>
    <xf numFmtId="2" fontId="0" fillId="0" borderId="0" xfId="0" applyNumberFormat="1"/>
    <xf numFmtId="43" fontId="16" fillId="0" borderId="2" xfId="5" applyFont="1" applyFill="1" applyBorder="1" applyAlignment="1">
      <alignment horizontal="center" vertical="center" wrapText="1"/>
    </xf>
    <xf numFmtId="2" fontId="16" fillId="0" borderId="2" xfId="2" applyNumberFormat="1" applyFont="1" applyFill="1" applyBorder="1" applyAlignment="1">
      <alignment horizontal="center" vertical="center" wrapText="1"/>
    </xf>
    <xf numFmtId="4" fontId="4" fillId="0" borderId="2" xfId="0" applyNumberFormat="1" applyFont="1" applyFill="1" applyBorder="1" applyAlignment="1">
      <alignment horizontal="center" vertical="center" wrapText="1"/>
    </xf>
    <xf numFmtId="3" fontId="17" fillId="0" borderId="2" xfId="4" applyNumberFormat="1" applyFont="1" applyFill="1" applyBorder="1" applyAlignment="1">
      <alignment horizontal="center" vertical="center"/>
    </xf>
    <xf numFmtId="0" fontId="2" fillId="0" borderId="2" xfId="0" applyFont="1" applyBorder="1" applyAlignment="1">
      <alignment horizontal="right" vertical="center" wrapText="1"/>
    </xf>
    <xf numFmtId="0" fontId="0" fillId="0" borderId="0" xfId="0" applyAlignment="1">
      <alignment wrapText="1"/>
    </xf>
    <xf numFmtId="0" fontId="0" fillId="0" borderId="0" xfId="0" applyAlignment="1"/>
    <xf numFmtId="0" fontId="3" fillId="0" borderId="0" xfId="0" applyFont="1" applyAlignment="1">
      <alignment horizontal="left" vertical="center" wrapText="1"/>
    </xf>
    <xf numFmtId="0" fontId="2" fillId="0" borderId="0" xfId="0" applyFont="1" applyAlignment="1">
      <alignment horizontal="center" vertical="center" wrapText="1"/>
    </xf>
    <xf numFmtId="0" fontId="11" fillId="0" borderId="0" xfId="0" applyFont="1" applyAlignment="1">
      <alignment horizontal="center" vertical="center" wrapText="1"/>
    </xf>
    <xf numFmtId="0" fontId="2" fillId="0" borderId="0" xfId="0" applyFont="1" applyAlignment="1">
      <alignment horizontal="right"/>
    </xf>
    <xf numFmtId="0" fontId="2" fillId="0" borderId="2" xfId="0" applyFont="1" applyBorder="1" applyAlignment="1">
      <alignment horizontal="right" vertical="center" wrapText="1"/>
    </xf>
    <xf numFmtId="0" fontId="5" fillId="0" borderId="1" xfId="0" applyFont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5" fillId="2" borderId="9" xfId="0" applyFont="1" applyFill="1" applyBorder="1" applyAlignment="1">
      <alignment horizontal="center" vertical="center" wrapText="1"/>
    </xf>
    <xf numFmtId="0" fontId="2" fillId="2" borderId="5" xfId="0" applyFont="1" applyFill="1" applyBorder="1" applyAlignment="1">
      <alignment horizontal="center" vertical="center" wrapText="1"/>
    </xf>
    <xf numFmtId="0" fontId="2" fillId="2" borderId="8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  <xf numFmtId="0" fontId="5" fillId="2" borderId="4" xfId="0" applyFont="1" applyFill="1" applyBorder="1" applyAlignment="1">
      <alignment horizontal="center" vertical="center" wrapText="1"/>
    </xf>
    <xf numFmtId="4" fontId="4" fillId="0" borderId="2" xfId="0" applyNumberFormat="1" applyFont="1" applyBorder="1" applyAlignment="1">
      <alignment horizontal="center" vertical="center" wrapText="1"/>
    </xf>
    <xf numFmtId="0" fontId="17" fillId="0" borderId="10" xfId="0" applyFont="1" applyFill="1" applyBorder="1" applyAlignment="1">
      <alignment horizontal="left" vertical="center" wrapText="1"/>
    </xf>
  </cellXfs>
  <cellStyles count="6">
    <cellStyle name="Обычный" xfId="0" builtinId="0"/>
    <cellStyle name="Обычный 2" xfId="2"/>
    <cellStyle name="Обычный 3" xfId="3"/>
    <cellStyle name="Обычный 4" xfId="1"/>
    <cellStyle name="Обычный 7 2" xfId="4"/>
    <cellStyle name="Финансовый 2" xf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57150</xdr:colOff>
      <xdr:row>6</xdr:row>
      <xdr:rowOff>152400</xdr:rowOff>
    </xdr:from>
    <xdr:to>
      <xdr:col>7</xdr:col>
      <xdr:colOff>752475</xdr:colOff>
      <xdr:row>7</xdr:row>
      <xdr:rowOff>0</xdr:rowOff>
    </xdr:to>
    <xdr:pic>
      <xdr:nvPicPr>
        <xdr:cNvPr id="1025" name="Рисунок 1" descr="C:\Temp\KClipboardExport\l41eo45a.gif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 l="68182" t="17999" b="24001"/>
        <a:stretch>
          <a:fillRect/>
        </a:stretch>
      </xdr:blipFill>
      <xdr:spPr bwMode="auto">
        <a:xfrm>
          <a:off x="5562600" y="1866900"/>
          <a:ext cx="695325" cy="6572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13</xdr:col>
      <xdr:colOff>57150</xdr:colOff>
      <xdr:row>6</xdr:row>
      <xdr:rowOff>276225</xdr:rowOff>
    </xdr:from>
    <xdr:to>
      <xdr:col>14</xdr:col>
      <xdr:colOff>9525</xdr:colOff>
      <xdr:row>7</xdr:row>
      <xdr:rowOff>0</xdr:rowOff>
    </xdr:to>
    <xdr:pic>
      <xdr:nvPicPr>
        <xdr:cNvPr id="1026" name="Picture 1" descr="C:\Temp\KClipboardExport\7d4qbwfz.gif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 t="13635"/>
        <a:stretch>
          <a:fillRect/>
        </a:stretch>
      </xdr:blipFill>
      <xdr:spPr bwMode="auto">
        <a:xfrm>
          <a:off x="10534650" y="1990725"/>
          <a:ext cx="942975" cy="533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11</xdr:col>
      <xdr:colOff>28575</xdr:colOff>
      <xdr:row>6</xdr:row>
      <xdr:rowOff>438150</xdr:rowOff>
    </xdr:from>
    <xdr:to>
      <xdr:col>11</xdr:col>
      <xdr:colOff>771525</xdr:colOff>
      <xdr:row>7</xdr:row>
      <xdr:rowOff>0</xdr:rowOff>
    </xdr:to>
    <xdr:pic>
      <xdr:nvPicPr>
        <xdr:cNvPr id="1027" name="Picture 21" descr="C:\Temp\KClipboardExport\sssqsznq.gif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8562975" y="2152650"/>
          <a:ext cx="742950" cy="3714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12</xdr:col>
      <xdr:colOff>66675</xdr:colOff>
      <xdr:row>6</xdr:row>
      <xdr:rowOff>609600</xdr:rowOff>
    </xdr:from>
    <xdr:to>
      <xdr:col>12</xdr:col>
      <xdr:colOff>1009650</xdr:colOff>
      <xdr:row>7</xdr:row>
      <xdr:rowOff>0</xdr:rowOff>
    </xdr:to>
    <xdr:pic>
      <xdr:nvPicPr>
        <xdr:cNvPr id="1028" name="Picture 19" descr="C:\Temp\KClipboardExport\8c4wnzhy.gif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9439275" y="2324100"/>
          <a:ext cx="942975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10</xdr:col>
      <xdr:colOff>228600</xdr:colOff>
      <xdr:row>7</xdr:row>
      <xdr:rowOff>104775</xdr:rowOff>
    </xdr:from>
    <xdr:to>
      <xdr:col>10</xdr:col>
      <xdr:colOff>542925</xdr:colOff>
      <xdr:row>7</xdr:row>
      <xdr:rowOff>561975</xdr:rowOff>
    </xdr:to>
    <xdr:pic>
      <xdr:nvPicPr>
        <xdr:cNvPr id="1029" name="Рисунок 1" descr="C:\Temp\KClipboardExport\l41eo45a.gif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 l="68182" t="17999" b="24001"/>
        <a:stretch>
          <a:fillRect/>
        </a:stretch>
      </xdr:blipFill>
      <xdr:spPr bwMode="auto">
        <a:xfrm>
          <a:off x="7791450" y="2628900"/>
          <a:ext cx="314325" cy="457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13</xdr:col>
      <xdr:colOff>38100</xdr:colOff>
      <xdr:row>5</xdr:row>
      <xdr:rowOff>28575</xdr:rowOff>
    </xdr:from>
    <xdr:to>
      <xdr:col>13</xdr:col>
      <xdr:colOff>514350</xdr:colOff>
      <xdr:row>5</xdr:row>
      <xdr:rowOff>266700</xdr:rowOff>
    </xdr:to>
    <xdr:pic>
      <xdr:nvPicPr>
        <xdr:cNvPr id="1030" name="Picture 1" descr="C:\Temp\KClipboardExport\7d4qbwfz.gif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 t="13635" r="56836" b="28496"/>
        <a:stretch>
          <a:fillRect/>
        </a:stretch>
      </xdr:blipFill>
      <xdr:spPr bwMode="auto">
        <a:xfrm>
          <a:off x="10515600" y="1190625"/>
          <a:ext cx="476250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12</xdr:col>
      <xdr:colOff>304800</xdr:colOff>
      <xdr:row>27</xdr:row>
      <xdr:rowOff>9525</xdr:rowOff>
    </xdr:from>
    <xdr:to>
      <xdr:col>12</xdr:col>
      <xdr:colOff>838200</xdr:colOff>
      <xdr:row>28</xdr:row>
      <xdr:rowOff>0</xdr:rowOff>
    </xdr:to>
    <xdr:pic>
      <xdr:nvPicPr>
        <xdr:cNvPr id="1031" name="Picture 1" descr="C:\Temp\KClipboardExport\7d4qbwfz.gif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 t="13635" r="53398" b="32678"/>
        <a:stretch>
          <a:fillRect/>
        </a:stretch>
      </xdr:blipFill>
      <xdr:spPr bwMode="auto">
        <a:xfrm>
          <a:off x="9677400" y="13820775"/>
          <a:ext cx="5334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35"/>
  <sheetViews>
    <sheetView tabSelected="1" topLeftCell="A9" zoomScaleNormal="100" workbookViewId="0">
      <selection activeCell="S18" sqref="S18"/>
    </sheetView>
  </sheetViews>
  <sheetFormatPr defaultRowHeight="15" x14ac:dyDescent="0.25"/>
  <cols>
    <col min="1" max="1" width="7.5703125" customWidth="1"/>
    <col min="2" max="2" width="26.85546875" customWidth="1"/>
    <col min="3" max="3" width="10.42578125" customWidth="1"/>
    <col min="4" max="4" width="10.5703125" customWidth="1"/>
    <col min="5" max="5" width="11" customWidth="1"/>
    <col min="6" max="6" width="10.140625" customWidth="1"/>
    <col min="7" max="7" width="10.7109375" customWidth="1"/>
    <col min="8" max="8" width="12.5703125" customWidth="1"/>
    <col min="11" max="11" width="14.5703125" customWidth="1"/>
    <col min="12" max="12" width="12.5703125" customWidth="1"/>
    <col min="13" max="13" width="16.5703125" customWidth="1"/>
    <col min="14" max="14" width="14.85546875" customWidth="1"/>
  </cols>
  <sheetData>
    <row r="1" spans="1:14" ht="16.5" customHeight="1" x14ac:dyDescent="0.25">
      <c r="K1" s="25"/>
      <c r="L1" s="26"/>
      <c r="M1" s="26"/>
      <c r="N1" s="26"/>
    </row>
    <row r="2" spans="1:14" x14ac:dyDescent="0.25">
      <c r="A2" s="28" t="s">
        <v>0</v>
      </c>
      <c r="B2" s="28"/>
      <c r="C2" s="28"/>
      <c r="D2" s="28"/>
      <c r="E2" s="28"/>
      <c r="F2" s="28"/>
      <c r="G2" s="28"/>
      <c r="H2" s="28"/>
      <c r="I2" s="28"/>
      <c r="J2" s="28"/>
      <c r="K2" s="28"/>
      <c r="L2" s="28"/>
      <c r="M2" s="28"/>
      <c r="N2" s="28"/>
    </row>
    <row r="3" spans="1:14" ht="43.5" customHeight="1" x14ac:dyDescent="0.25">
      <c r="A3" s="29" t="s">
        <v>1</v>
      </c>
      <c r="B3" s="29"/>
      <c r="C3" s="29"/>
      <c r="D3" s="29"/>
      <c r="E3" s="29"/>
      <c r="F3" s="29"/>
      <c r="G3" s="29"/>
      <c r="H3" s="29"/>
      <c r="I3" s="29"/>
      <c r="J3" s="29"/>
      <c r="K3" s="29"/>
      <c r="L3" s="29"/>
      <c r="M3" s="29"/>
      <c r="N3" s="29"/>
    </row>
    <row r="4" spans="1:14" ht="15.75" x14ac:dyDescent="0.25">
      <c r="A4" s="27" t="s">
        <v>2</v>
      </c>
      <c r="B4" s="27"/>
      <c r="C4" s="27"/>
      <c r="D4" s="27"/>
      <c r="E4" s="27"/>
      <c r="F4" s="27"/>
      <c r="G4" s="27"/>
      <c r="H4" s="27"/>
      <c r="I4" s="27"/>
      <c r="J4" s="27"/>
      <c r="K4" s="27"/>
      <c r="L4" s="27"/>
      <c r="M4" s="27"/>
      <c r="N4" s="27"/>
    </row>
    <row r="5" spans="1:14" ht="15.75" x14ac:dyDescent="0.25">
      <c r="A5" s="27" t="s">
        <v>3</v>
      </c>
      <c r="B5" s="27"/>
      <c r="C5" s="27"/>
      <c r="D5" s="27"/>
      <c r="E5" s="27"/>
      <c r="F5" s="27"/>
      <c r="G5" s="27"/>
      <c r="H5" s="27"/>
      <c r="I5" s="27"/>
      <c r="J5" s="27"/>
      <c r="K5" s="27"/>
      <c r="L5" s="27"/>
      <c r="M5" s="27"/>
      <c r="N5" s="27"/>
    </row>
    <row r="6" spans="1:14" ht="43.5" customHeight="1" x14ac:dyDescent="0.25">
      <c r="A6" s="32" t="s">
        <v>4</v>
      </c>
      <c r="B6" s="34" t="s">
        <v>5</v>
      </c>
      <c r="C6" s="36" t="s">
        <v>6</v>
      </c>
      <c r="D6" s="37"/>
      <c r="E6" s="37"/>
      <c r="F6" s="37"/>
      <c r="G6" s="37"/>
      <c r="H6" s="38"/>
      <c r="I6" s="34" t="s">
        <v>7</v>
      </c>
      <c r="J6" s="34" t="s">
        <v>8</v>
      </c>
      <c r="K6" s="40" t="s">
        <v>9</v>
      </c>
      <c r="L6" s="40"/>
      <c r="M6" s="40"/>
      <c r="N6" s="14" t="s">
        <v>21</v>
      </c>
    </row>
    <row r="7" spans="1:14" ht="63.75" x14ac:dyDescent="0.25">
      <c r="A7" s="33"/>
      <c r="B7" s="35"/>
      <c r="C7" s="1" t="s">
        <v>10</v>
      </c>
      <c r="D7" s="1" t="s">
        <v>11</v>
      </c>
      <c r="E7" s="1" t="s">
        <v>12</v>
      </c>
      <c r="F7" s="1" t="s">
        <v>13</v>
      </c>
      <c r="G7" s="1" t="s">
        <v>14</v>
      </c>
      <c r="H7" s="2"/>
      <c r="I7" s="39"/>
      <c r="J7" s="39"/>
      <c r="K7" s="3" t="s">
        <v>15</v>
      </c>
      <c r="L7" s="4" t="s">
        <v>16</v>
      </c>
      <c r="M7" s="16" t="s">
        <v>23</v>
      </c>
      <c r="N7" s="13"/>
    </row>
    <row r="8" spans="1:14" ht="54" x14ac:dyDescent="0.25">
      <c r="A8" s="5">
        <v>1</v>
      </c>
      <c r="B8" s="12">
        <v>2</v>
      </c>
      <c r="C8" s="5">
        <v>3</v>
      </c>
      <c r="D8" s="5">
        <v>4</v>
      </c>
      <c r="E8" s="5">
        <v>5</v>
      </c>
      <c r="F8" s="5">
        <v>6</v>
      </c>
      <c r="G8" s="5">
        <v>7</v>
      </c>
      <c r="H8" s="5" t="s">
        <v>17</v>
      </c>
      <c r="I8" s="5">
        <v>9</v>
      </c>
      <c r="J8" s="5" t="s">
        <v>18</v>
      </c>
      <c r="K8" s="6" t="s">
        <v>19</v>
      </c>
      <c r="L8" s="6">
        <v>12</v>
      </c>
      <c r="M8" s="6">
        <v>13</v>
      </c>
      <c r="N8" s="5" t="s">
        <v>22</v>
      </c>
    </row>
    <row r="9" spans="1:14" ht="28.5" customHeight="1" x14ac:dyDescent="0.25">
      <c r="A9" s="5">
        <v>1</v>
      </c>
      <c r="B9" s="18" t="s">
        <v>27</v>
      </c>
      <c r="C9" s="21">
        <v>5396.625</v>
      </c>
      <c r="D9" s="20">
        <v>5568.21</v>
      </c>
      <c r="E9" s="21">
        <v>5640.165</v>
      </c>
      <c r="F9" s="6"/>
      <c r="G9" s="6"/>
      <c r="H9" s="22">
        <f>D9+E9+C9+F9+G9</f>
        <v>16605</v>
      </c>
      <c r="I9" s="23">
        <v>1</v>
      </c>
      <c r="J9" s="6">
        <v>3</v>
      </c>
      <c r="K9" s="7">
        <f>ROUND(H9/J9,2)</f>
        <v>5535</v>
      </c>
      <c r="L9" s="7">
        <f>STDEV(C9:G9)</f>
        <v>125.12038592891247</v>
      </c>
      <c r="M9" s="8">
        <f>L9/K9</f>
        <v>2.2605309110914629E-2</v>
      </c>
      <c r="N9" s="9">
        <f>I9*K9</f>
        <v>5535</v>
      </c>
    </row>
    <row r="10" spans="1:14" ht="28.5" customHeight="1" x14ac:dyDescent="0.25">
      <c r="A10" s="5">
        <v>2</v>
      </c>
      <c r="B10" s="18" t="s">
        <v>28</v>
      </c>
      <c r="C10" s="21">
        <v>7414.875</v>
      </c>
      <c r="D10" s="20">
        <v>7650.63</v>
      </c>
      <c r="E10" s="21">
        <v>7749.4949999999999</v>
      </c>
      <c r="F10" s="6"/>
      <c r="G10" s="6"/>
      <c r="H10" s="22">
        <f t="shared" ref="H10:H27" si="0">D10+E10+C10+F10+G10</f>
        <v>22815</v>
      </c>
      <c r="I10" s="23">
        <v>1</v>
      </c>
      <c r="J10" s="6">
        <v>3</v>
      </c>
      <c r="K10" s="7">
        <f t="shared" ref="K10:K11" si="1">ROUND(H10/J10,2)</f>
        <v>7605</v>
      </c>
      <c r="L10" s="7">
        <f t="shared" ref="L10:L11" si="2">STDEV(C10:G10)</f>
        <v>171.91337578850573</v>
      </c>
      <c r="M10" s="8">
        <f t="shared" ref="M10:M11" si="3">L10/K10</f>
        <v>2.2605309110914625E-2</v>
      </c>
      <c r="N10" s="9">
        <f t="shared" ref="N10:N11" si="4">I10*K10</f>
        <v>7605</v>
      </c>
    </row>
    <row r="11" spans="1:14" ht="28.5" customHeight="1" x14ac:dyDescent="0.25">
      <c r="A11" s="5">
        <v>3</v>
      </c>
      <c r="B11" s="18" t="s">
        <v>29</v>
      </c>
      <c r="C11" s="21">
        <v>16663.724999999999</v>
      </c>
      <c r="D11" s="20">
        <v>17193.545999999998</v>
      </c>
      <c r="E11" s="21">
        <v>17415.728999999999</v>
      </c>
      <c r="F11" s="6"/>
      <c r="G11" s="6"/>
      <c r="H11" s="22">
        <f t="shared" si="0"/>
        <v>51272.999999999993</v>
      </c>
      <c r="I11" s="23">
        <v>1</v>
      </c>
      <c r="J11" s="6">
        <v>3</v>
      </c>
      <c r="K11" s="7">
        <f t="shared" si="1"/>
        <v>17091</v>
      </c>
      <c r="L11" s="7">
        <f t="shared" si="2"/>
        <v>386.34733801464228</v>
      </c>
      <c r="M11" s="8">
        <f t="shared" si="3"/>
        <v>2.260530911091465E-2</v>
      </c>
      <c r="N11" s="9">
        <f t="shared" si="4"/>
        <v>17091</v>
      </c>
    </row>
    <row r="12" spans="1:14" ht="28.5" customHeight="1" x14ac:dyDescent="0.25">
      <c r="A12" s="5">
        <v>4</v>
      </c>
      <c r="B12" s="18" t="s">
        <v>30</v>
      </c>
      <c r="C12" s="21">
        <v>33037.875</v>
      </c>
      <c r="D12" s="20">
        <v>34088.31</v>
      </c>
      <c r="E12" s="21">
        <v>34528.815000000002</v>
      </c>
      <c r="F12" s="6"/>
      <c r="G12" s="6"/>
      <c r="H12" s="22">
        <f t="shared" si="0"/>
        <v>101655</v>
      </c>
      <c r="I12" s="23">
        <v>1</v>
      </c>
      <c r="J12" s="6">
        <v>3</v>
      </c>
      <c r="K12" s="7">
        <f t="shared" ref="K12:K27" si="5">ROUND(H12/J12,2)</f>
        <v>33885</v>
      </c>
      <c r="L12" s="7">
        <f t="shared" ref="L12:L27" si="6">STDEV(C12:G12)</f>
        <v>765.98089922334293</v>
      </c>
      <c r="M12" s="8">
        <f t="shared" ref="M12:M27" si="7">L12/K12</f>
        <v>2.260530911091465E-2</v>
      </c>
      <c r="N12" s="9">
        <f t="shared" ref="N12:N27" si="8">I12*K12</f>
        <v>33885</v>
      </c>
    </row>
    <row r="13" spans="1:14" ht="28.5" customHeight="1" x14ac:dyDescent="0.25">
      <c r="A13" s="5">
        <v>5</v>
      </c>
      <c r="B13" s="18" t="s">
        <v>31</v>
      </c>
      <c r="C13" s="21">
        <v>19032.974999999999</v>
      </c>
      <c r="D13" s="20">
        <v>19638.126</v>
      </c>
      <c r="E13" s="21">
        <v>19891.899000000001</v>
      </c>
      <c r="F13" s="6"/>
      <c r="G13" s="6"/>
      <c r="H13" s="22">
        <f t="shared" si="0"/>
        <v>58563</v>
      </c>
      <c r="I13" s="23">
        <v>1</v>
      </c>
      <c r="J13" s="6">
        <v>3</v>
      </c>
      <c r="K13" s="7">
        <f t="shared" si="5"/>
        <v>19521</v>
      </c>
      <c r="L13" s="7">
        <f t="shared" si="6"/>
        <v>441.27823915416582</v>
      </c>
      <c r="M13" s="8">
        <f t="shared" si="7"/>
        <v>2.2605309110914698E-2</v>
      </c>
      <c r="N13" s="9">
        <f t="shared" si="8"/>
        <v>19521</v>
      </c>
    </row>
    <row r="14" spans="1:14" ht="28.5" customHeight="1" x14ac:dyDescent="0.25">
      <c r="A14" s="5">
        <v>6</v>
      </c>
      <c r="B14" s="18" t="s">
        <v>32</v>
      </c>
      <c r="C14" s="21">
        <v>61942.724999999999</v>
      </c>
      <c r="D14" s="20">
        <v>63912.186000000002</v>
      </c>
      <c r="E14" s="21">
        <v>64738.089</v>
      </c>
      <c r="F14" s="6"/>
      <c r="G14" s="6"/>
      <c r="H14" s="22">
        <f t="shared" si="0"/>
        <v>190593</v>
      </c>
      <c r="I14" s="23">
        <v>1</v>
      </c>
      <c r="J14" s="6">
        <v>3</v>
      </c>
      <c r="K14" s="7">
        <f t="shared" si="5"/>
        <v>63531</v>
      </c>
      <c r="L14" s="7">
        <f t="shared" si="6"/>
        <v>1436.1378931255183</v>
      </c>
      <c r="M14" s="8">
        <f t="shared" si="7"/>
        <v>2.2605309110914646E-2</v>
      </c>
      <c r="N14" s="9">
        <f t="shared" si="8"/>
        <v>63531</v>
      </c>
    </row>
    <row r="15" spans="1:14" ht="28.5" customHeight="1" x14ac:dyDescent="0.25">
      <c r="A15" s="5">
        <v>7</v>
      </c>
      <c r="B15" s="18" t="s">
        <v>33</v>
      </c>
      <c r="C15" s="21">
        <v>3159</v>
      </c>
      <c r="D15" s="20">
        <v>3259.44</v>
      </c>
      <c r="E15" s="21">
        <v>3301.56</v>
      </c>
      <c r="F15" s="6"/>
      <c r="G15" s="6"/>
      <c r="H15" s="22">
        <f t="shared" si="0"/>
        <v>9720</v>
      </c>
      <c r="I15" s="23">
        <v>1</v>
      </c>
      <c r="J15" s="6">
        <v>3</v>
      </c>
      <c r="K15" s="7">
        <f t="shared" si="5"/>
        <v>3240</v>
      </c>
      <c r="L15" s="7">
        <f t="shared" si="6"/>
        <v>73.241201519363386</v>
      </c>
      <c r="M15" s="8">
        <f t="shared" si="7"/>
        <v>2.2605309110914625E-2</v>
      </c>
      <c r="N15" s="9">
        <f t="shared" si="8"/>
        <v>3240</v>
      </c>
    </row>
    <row r="16" spans="1:14" ht="28.5" customHeight="1" x14ac:dyDescent="0.25">
      <c r="A16" s="5">
        <v>8</v>
      </c>
      <c r="B16" s="18" t="s">
        <v>34</v>
      </c>
      <c r="C16" s="21">
        <v>32932.574999999997</v>
      </c>
      <c r="D16" s="20">
        <v>33979.661999999997</v>
      </c>
      <c r="E16" s="21">
        <v>34418.762999999999</v>
      </c>
      <c r="F16" s="6"/>
      <c r="G16" s="6"/>
      <c r="H16" s="22">
        <f t="shared" si="0"/>
        <v>101330.99999999999</v>
      </c>
      <c r="I16" s="23">
        <v>1</v>
      </c>
      <c r="J16" s="6">
        <v>3</v>
      </c>
      <c r="K16" s="7">
        <f t="shared" si="5"/>
        <v>33777</v>
      </c>
      <c r="L16" s="7">
        <f t="shared" si="6"/>
        <v>763.53952583936427</v>
      </c>
      <c r="M16" s="8">
        <f t="shared" si="7"/>
        <v>2.2605309110914653E-2</v>
      </c>
      <c r="N16" s="9">
        <f t="shared" si="8"/>
        <v>33777</v>
      </c>
    </row>
    <row r="17" spans="1:18" ht="28.5" customHeight="1" x14ac:dyDescent="0.25">
      <c r="A17" s="5">
        <v>9</v>
      </c>
      <c r="B17" s="18" t="s">
        <v>35</v>
      </c>
      <c r="C17" s="21">
        <v>11644.424999999999</v>
      </c>
      <c r="D17" s="20">
        <v>12014.657999999999</v>
      </c>
      <c r="E17" s="21">
        <v>12169.916999999999</v>
      </c>
      <c r="F17" s="6"/>
      <c r="G17" s="6"/>
      <c r="H17" s="22">
        <f t="shared" si="0"/>
        <v>35829</v>
      </c>
      <c r="I17" s="23">
        <v>2</v>
      </c>
      <c r="J17" s="6">
        <v>3</v>
      </c>
      <c r="K17" s="7">
        <f t="shared" si="5"/>
        <v>11943</v>
      </c>
      <c r="L17" s="7">
        <f t="shared" si="6"/>
        <v>269.97520671165353</v>
      </c>
      <c r="M17" s="8">
        <f t="shared" si="7"/>
        <v>2.2605309110914639E-2</v>
      </c>
      <c r="N17" s="9">
        <f t="shared" si="8"/>
        <v>23886</v>
      </c>
    </row>
    <row r="18" spans="1:18" ht="28.5" customHeight="1" x14ac:dyDescent="0.25">
      <c r="A18" s="5">
        <v>10</v>
      </c>
      <c r="B18" s="18" t="s">
        <v>36</v>
      </c>
      <c r="C18" s="21">
        <v>4720.95</v>
      </c>
      <c r="D18" s="20">
        <v>4871.0519999999997</v>
      </c>
      <c r="E18" s="21">
        <v>4933.9979999999996</v>
      </c>
      <c r="F18" s="6"/>
      <c r="G18" s="6"/>
      <c r="H18" s="22">
        <f t="shared" si="0"/>
        <v>14526</v>
      </c>
      <c r="I18" s="23">
        <v>2</v>
      </c>
      <c r="J18" s="6">
        <v>3</v>
      </c>
      <c r="K18" s="7">
        <f t="shared" si="5"/>
        <v>4842</v>
      </c>
      <c r="L18" s="7">
        <f t="shared" si="6"/>
        <v>109.45490671504852</v>
      </c>
      <c r="M18" s="8">
        <f t="shared" si="7"/>
        <v>2.2605309110914604E-2</v>
      </c>
      <c r="N18" s="9">
        <f t="shared" si="8"/>
        <v>9684</v>
      </c>
    </row>
    <row r="19" spans="1:18" ht="28.5" customHeight="1" x14ac:dyDescent="0.25">
      <c r="A19" s="5">
        <v>11</v>
      </c>
      <c r="B19" s="18" t="s">
        <v>37</v>
      </c>
      <c r="C19" s="21">
        <v>2834.3249999999998</v>
      </c>
      <c r="D19" s="20">
        <v>2924.442</v>
      </c>
      <c r="E19" s="21">
        <v>2962.2330000000002</v>
      </c>
      <c r="F19" s="6"/>
      <c r="G19" s="6"/>
      <c r="H19" s="22">
        <f t="shared" si="0"/>
        <v>8721</v>
      </c>
      <c r="I19" s="23">
        <v>6</v>
      </c>
      <c r="J19" s="6">
        <v>3</v>
      </c>
      <c r="K19" s="7">
        <f t="shared" si="5"/>
        <v>2907</v>
      </c>
      <c r="L19" s="7">
        <f t="shared" si="6"/>
        <v>65.713633585429008</v>
      </c>
      <c r="M19" s="8">
        <f t="shared" si="7"/>
        <v>2.2605309110914691E-2</v>
      </c>
      <c r="N19" s="9">
        <f t="shared" si="8"/>
        <v>17442</v>
      </c>
    </row>
    <row r="20" spans="1:18" ht="28.5" customHeight="1" x14ac:dyDescent="0.25">
      <c r="A20" s="5">
        <v>12</v>
      </c>
      <c r="B20" s="18" t="s">
        <v>38</v>
      </c>
      <c r="C20" s="21">
        <v>28843.424999999999</v>
      </c>
      <c r="D20" s="20">
        <v>29760.498</v>
      </c>
      <c r="E20" s="21">
        <v>30145.077000000001</v>
      </c>
      <c r="F20" s="6"/>
      <c r="G20" s="6"/>
      <c r="H20" s="22">
        <f t="shared" si="0"/>
        <v>88749</v>
      </c>
      <c r="I20" s="23">
        <v>2</v>
      </c>
      <c r="J20" s="6">
        <v>3</v>
      </c>
      <c r="K20" s="7">
        <f t="shared" si="5"/>
        <v>29583</v>
      </c>
      <c r="L20" s="7">
        <f t="shared" si="6"/>
        <v>668.73285942818836</v>
      </c>
      <c r="M20" s="8">
        <f t="shared" si="7"/>
        <v>2.260530911091466E-2</v>
      </c>
      <c r="N20" s="9">
        <f t="shared" si="8"/>
        <v>59166</v>
      </c>
    </row>
    <row r="21" spans="1:18" ht="28.5" customHeight="1" x14ac:dyDescent="0.25">
      <c r="A21" s="5">
        <v>13</v>
      </c>
      <c r="B21" s="18" t="s">
        <v>39</v>
      </c>
      <c r="C21" s="21">
        <v>35442.224999999999</v>
      </c>
      <c r="D21" s="20">
        <v>36569.106</v>
      </c>
      <c r="E21" s="21">
        <v>37041.669000000002</v>
      </c>
      <c r="F21" s="6"/>
      <c r="G21" s="6"/>
      <c r="H21" s="22">
        <f t="shared" si="0"/>
        <v>109053</v>
      </c>
      <c r="I21" s="23">
        <v>1</v>
      </c>
      <c r="J21" s="6">
        <v>3</v>
      </c>
      <c r="K21" s="7">
        <f t="shared" si="5"/>
        <v>36351</v>
      </c>
      <c r="L21" s="7">
        <f t="shared" si="6"/>
        <v>821.72559149085919</v>
      </c>
      <c r="M21" s="8">
        <f t="shared" si="7"/>
        <v>2.260530911091467E-2</v>
      </c>
      <c r="N21" s="9">
        <f t="shared" si="8"/>
        <v>36351</v>
      </c>
    </row>
    <row r="22" spans="1:18" ht="28.5" customHeight="1" x14ac:dyDescent="0.25">
      <c r="A22" s="5">
        <v>14</v>
      </c>
      <c r="B22" s="18" t="s">
        <v>40</v>
      </c>
      <c r="C22" s="21">
        <v>5677.4250000000002</v>
      </c>
      <c r="D22" s="20">
        <v>5857.9380000000001</v>
      </c>
      <c r="E22" s="21">
        <v>5933.6369999999997</v>
      </c>
      <c r="F22" s="6"/>
      <c r="G22" s="6"/>
      <c r="H22" s="22">
        <f t="shared" si="0"/>
        <v>17469</v>
      </c>
      <c r="I22" s="23">
        <v>1</v>
      </c>
      <c r="J22" s="6">
        <v>3</v>
      </c>
      <c r="K22" s="7">
        <f t="shared" si="5"/>
        <v>5823</v>
      </c>
      <c r="L22" s="7">
        <f t="shared" si="6"/>
        <v>131.6307149528557</v>
      </c>
      <c r="M22" s="8">
        <f t="shared" si="7"/>
        <v>2.2605309110914597E-2</v>
      </c>
      <c r="N22" s="9">
        <f t="shared" si="8"/>
        <v>5823</v>
      </c>
    </row>
    <row r="23" spans="1:18" ht="28.5" customHeight="1" x14ac:dyDescent="0.25">
      <c r="A23" s="5">
        <v>15</v>
      </c>
      <c r="B23" s="18" t="s">
        <v>41</v>
      </c>
      <c r="C23" s="21">
        <v>2492.1</v>
      </c>
      <c r="D23" s="20">
        <v>2571.3359999999998</v>
      </c>
      <c r="E23" s="21">
        <v>2604.5639999999999</v>
      </c>
      <c r="F23" s="6"/>
      <c r="G23" s="6"/>
      <c r="H23" s="22">
        <f t="shared" si="0"/>
        <v>7668</v>
      </c>
      <c r="I23" s="23">
        <v>28</v>
      </c>
      <c r="J23" s="6">
        <v>3</v>
      </c>
      <c r="K23" s="7">
        <f t="shared" si="5"/>
        <v>2556</v>
      </c>
      <c r="L23" s="7">
        <f t="shared" si="6"/>
        <v>57.779170087497754</v>
      </c>
      <c r="M23" s="8">
        <f t="shared" si="7"/>
        <v>2.2605309110914615E-2</v>
      </c>
      <c r="N23" s="9">
        <f t="shared" si="8"/>
        <v>71568</v>
      </c>
    </row>
    <row r="24" spans="1:18" ht="28.5" customHeight="1" x14ac:dyDescent="0.25">
      <c r="A24" s="5">
        <v>16</v>
      </c>
      <c r="B24" s="18" t="s">
        <v>42</v>
      </c>
      <c r="C24" s="21">
        <v>21516.3</v>
      </c>
      <c r="D24" s="20">
        <v>22200.407999999999</v>
      </c>
      <c r="E24" s="21">
        <v>22487.292000000001</v>
      </c>
      <c r="F24" s="6"/>
      <c r="G24" s="6"/>
      <c r="H24" s="22">
        <f t="shared" si="0"/>
        <v>66204</v>
      </c>
      <c r="I24" s="23">
        <v>3</v>
      </c>
      <c r="J24" s="6">
        <v>3</v>
      </c>
      <c r="K24" s="7">
        <f t="shared" si="5"/>
        <v>22068</v>
      </c>
      <c r="L24" s="7">
        <f t="shared" si="6"/>
        <v>498.8539614596649</v>
      </c>
      <c r="M24" s="8">
        <f t="shared" si="7"/>
        <v>2.2605309110914667E-2</v>
      </c>
      <c r="N24" s="9">
        <f t="shared" si="8"/>
        <v>66204</v>
      </c>
    </row>
    <row r="25" spans="1:18" ht="28.5" customHeight="1" x14ac:dyDescent="0.25">
      <c r="A25" s="5">
        <v>17</v>
      </c>
      <c r="B25" s="18" t="s">
        <v>43</v>
      </c>
      <c r="C25" s="21">
        <v>11609.325000000001</v>
      </c>
      <c r="D25" s="20">
        <v>11978.441999999999</v>
      </c>
      <c r="E25" s="21">
        <v>12133.233</v>
      </c>
      <c r="F25" s="6"/>
      <c r="G25" s="6"/>
      <c r="H25" s="22">
        <f t="shared" si="0"/>
        <v>35721</v>
      </c>
      <c r="I25" s="23">
        <v>3</v>
      </c>
      <c r="J25" s="6">
        <v>3</v>
      </c>
      <c r="K25" s="7">
        <f t="shared" si="5"/>
        <v>11907</v>
      </c>
      <c r="L25" s="7">
        <f t="shared" si="6"/>
        <v>269.16141558366007</v>
      </c>
      <c r="M25" s="8">
        <f t="shared" si="7"/>
        <v>2.2605309110914594E-2</v>
      </c>
      <c r="N25" s="9">
        <f t="shared" si="8"/>
        <v>35721</v>
      </c>
    </row>
    <row r="26" spans="1:18" ht="28.5" customHeight="1" x14ac:dyDescent="0.25">
      <c r="A26" s="5">
        <v>18</v>
      </c>
      <c r="B26" s="18" t="s">
        <v>44</v>
      </c>
      <c r="C26" s="21">
        <v>16751.474999999999</v>
      </c>
      <c r="D26" s="20">
        <v>17284.085999999999</v>
      </c>
      <c r="E26" s="21">
        <v>17507.438999999998</v>
      </c>
      <c r="F26" s="6"/>
      <c r="G26" s="6"/>
      <c r="H26" s="22">
        <f t="shared" si="0"/>
        <v>51542.999999999993</v>
      </c>
      <c r="I26" s="23">
        <v>3</v>
      </c>
      <c r="J26" s="6">
        <v>3</v>
      </c>
      <c r="K26" s="7">
        <f t="shared" si="5"/>
        <v>17181</v>
      </c>
      <c r="L26" s="7">
        <f t="shared" si="6"/>
        <v>388.38181583462432</v>
      </c>
      <c r="M26" s="8">
        <f t="shared" si="7"/>
        <v>2.2605309110914632E-2</v>
      </c>
      <c r="N26" s="9">
        <f t="shared" si="8"/>
        <v>51543</v>
      </c>
    </row>
    <row r="27" spans="1:18" ht="28.5" customHeight="1" x14ac:dyDescent="0.25">
      <c r="A27" s="5">
        <v>19</v>
      </c>
      <c r="B27" s="18" t="s">
        <v>45</v>
      </c>
      <c r="C27" s="21">
        <v>37144.574999999997</v>
      </c>
      <c r="D27" s="20">
        <v>38325.582000000002</v>
      </c>
      <c r="E27" s="21">
        <v>38820.843000000001</v>
      </c>
      <c r="F27" s="6"/>
      <c r="G27" s="6"/>
      <c r="H27" s="22">
        <f t="shared" si="0"/>
        <v>114291</v>
      </c>
      <c r="I27" s="23">
        <v>1</v>
      </c>
      <c r="J27" s="6">
        <v>3</v>
      </c>
      <c r="K27" s="7">
        <f t="shared" si="5"/>
        <v>38097</v>
      </c>
      <c r="L27" s="7">
        <f t="shared" si="6"/>
        <v>861.19446119851693</v>
      </c>
      <c r="M27" s="8">
        <f t="shared" si="7"/>
        <v>2.2605309110914691E-2</v>
      </c>
      <c r="N27" s="9">
        <f t="shared" si="8"/>
        <v>38097</v>
      </c>
    </row>
    <row r="28" spans="1:18" x14ac:dyDescent="0.25">
      <c r="A28" s="31" t="s">
        <v>20</v>
      </c>
      <c r="B28" s="31"/>
      <c r="C28" s="31"/>
      <c r="D28" s="31"/>
      <c r="E28" s="31"/>
      <c r="F28" s="31"/>
      <c r="G28" s="31"/>
      <c r="H28" s="31"/>
      <c r="I28" s="31"/>
      <c r="J28" s="31"/>
      <c r="K28" s="31"/>
      <c r="L28" s="31"/>
      <c r="M28" s="24"/>
      <c r="N28" s="10">
        <f>SUM(N9:N27)</f>
        <v>599670</v>
      </c>
    </row>
    <row r="29" spans="1:18" ht="168.75" customHeight="1" x14ac:dyDescent="0.25">
      <c r="A29" s="41" t="s">
        <v>46</v>
      </c>
      <c r="B29" s="41"/>
      <c r="C29" s="41"/>
      <c r="D29" s="41"/>
      <c r="E29" s="41"/>
      <c r="F29" s="41"/>
      <c r="G29" s="41"/>
      <c r="H29" s="41"/>
      <c r="I29" s="41"/>
      <c r="J29" s="41"/>
      <c r="K29" s="41"/>
      <c r="L29" s="41"/>
      <c r="M29" s="41"/>
      <c r="N29" s="41"/>
      <c r="R29" t="s">
        <v>26</v>
      </c>
    </row>
    <row r="30" spans="1:18" ht="28.5" customHeight="1" x14ac:dyDescent="0.25">
      <c r="A30" s="11"/>
      <c r="B30" s="30" t="s">
        <v>24</v>
      </c>
      <c r="C30" s="30"/>
      <c r="D30" s="30"/>
      <c r="E30" s="15"/>
      <c r="F30" s="15"/>
      <c r="G30" s="15"/>
      <c r="H30" s="17" t="s">
        <v>25</v>
      </c>
      <c r="I30" s="11"/>
      <c r="J30" s="11"/>
      <c r="K30" s="11"/>
      <c r="L30" s="11"/>
    </row>
    <row r="32" spans="1:18" x14ac:dyDescent="0.25">
      <c r="D32" s="19"/>
      <c r="E32" s="19"/>
      <c r="F32" s="19"/>
      <c r="G32" s="19"/>
      <c r="H32" s="19"/>
    </row>
    <row r="33" spans="4:8" x14ac:dyDescent="0.25">
      <c r="D33" s="19"/>
      <c r="E33" s="19"/>
      <c r="F33" s="19"/>
      <c r="G33" s="19"/>
      <c r="H33" s="19"/>
    </row>
    <row r="35" spans="4:8" x14ac:dyDescent="0.25">
      <c r="E35" s="19"/>
    </row>
  </sheetData>
  <mergeCells count="14">
    <mergeCell ref="B30:D30"/>
    <mergeCell ref="A28:L28"/>
    <mergeCell ref="A6:A7"/>
    <mergeCell ref="B6:B7"/>
    <mergeCell ref="C6:H6"/>
    <mergeCell ref="I6:I7"/>
    <mergeCell ref="J6:J7"/>
    <mergeCell ref="K6:M6"/>
    <mergeCell ref="A29:N29"/>
    <mergeCell ref="K1:N1"/>
    <mergeCell ref="A5:N5"/>
    <mergeCell ref="A2:N2"/>
    <mergeCell ref="A3:N3"/>
    <mergeCell ref="A4:N4"/>
  </mergeCells>
  <phoneticPr fontId="0" type="noConversion"/>
  <pageMargins left="0.7" right="0.7" top="0.75" bottom="0.75" header="0.3" footer="0.3"/>
  <pageSetup paperSize="9" scale="75" orientation="landscape" horizontalDpi="4294967293" verticalDpi="4294967293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Лист1</vt:lpstr>
      <vt:lpstr>Лист1!Область_печати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cp:lastPrinted>2022-04-01T13:46:32Z</cp:lastPrinted>
  <dcterms:created xsi:type="dcterms:W3CDTF">2015-06-05T18:19:34Z</dcterms:created>
  <dcterms:modified xsi:type="dcterms:W3CDTF">2026-04-24T13:55:37Z</dcterms:modified>
</cp:coreProperties>
</file>