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ochkin_ga\Desktop\Извещение\Апрель 2026 ЭМ\ЭМ 30.04.2026 Указатели\Документы\"/>
    </mc:Choice>
  </mc:AlternateContent>
  <bookViews>
    <workbookView xWindow="0" yWindow="0" windowWidth="28800" windowHeight="11835"/>
  </bookViews>
  <sheets>
    <sheet name="Обосн.НМЦК от 100т.р.(к сл.зап)" sheetId="4" r:id="rId1"/>
  </sheets>
  <definedNames>
    <definedName name="_Hlk201846720" localSheetId="0">'Обосн.НМЦК от 100т.р.(к сл.зап)'!#REF!</definedName>
    <definedName name="_xlnm.Print_Area" localSheetId="0">'Обосн.НМЦК от 100т.р.(к сл.зап)'!$A$1:$P$20</definedName>
  </definedNames>
  <calcPr calcId="152511"/>
</workbook>
</file>

<file path=xl/calcChain.xml><?xml version="1.0" encoding="utf-8"?>
<calcChain xmlns="http://schemas.openxmlformats.org/spreadsheetml/2006/main">
  <c r="L13" i="4" l="1"/>
  <c r="L12" i="4"/>
  <c r="L11" i="4"/>
  <c r="L10" i="4"/>
  <c r="K11" i="4" l="1"/>
  <c r="K12" i="4"/>
  <c r="M11" i="4"/>
  <c r="N11" i="4"/>
  <c r="O11" i="4" s="1"/>
  <c r="M12" i="4"/>
  <c r="N12" i="4"/>
  <c r="O12" i="4" s="1"/>
  <c r="K10" i="4" l="1"/>
  <c r="M10" i="4" l="1"/>
  <c r="N10" i="4"/>
  <c r="O10" i="4" l="1"/>
</calcChain>
</file>

<file path=xl/sharedStrings.xml><?xml version="1.0" encoding="utf-8"?>
<sst xmlns="http://schemas.openxmlformats.org/spreadsheetml/2006/main" count="37" uniqueCount="35">
  <si>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</si>
  <si>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</si>
  <si>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</si>
  <si>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</si>
  <si>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Определена и обоснована методом сопоставимых рыночных цен (анализа рынка)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</si>
  <si>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</si>
  <si>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</si>
  <si>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</si>
  <si>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</si>
  <si>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</si>
  <si>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>Определение однородности совокупности значений выявленных цен (СПРАВОЧНО)</t>
  </si>
  <si>
    <r>
      <t xml:space="preserve">V - коэф-нт вариации 
</t>
    </r>
    <r>
      <rPr>
        <i/>
        <sz val="10"/>
        <color theme="1"/>
        <rFont val="Times New Roman"/>
        <family val="1"/>
        <charset val="204"/>
      </rPr>
      <t>(не должен превышать 33%)</t>
    </r>
  </si>
  <si>
    <t>Цена договора</t>
  </si>
  <si>
    <t>ОКПД2</t>
  </si>
  <si>
    <t xml:space="preserve">Цена договора, заключаемого с единственным поставщиком (подрядчиком, исполнителем):                              </t>
  </si>
  <si>
    <t>_____________________________</t>
  </si>
  <si>
    <t xml:space="preserve">
- средн. арифм. величина цены единицы прод-ции, руб.</t>
  </si>
  <si>
    <t xml:space="preserve">где:
 - НМЦД,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</si>
  <si>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 xml:space="preserve">Цена договора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
</t>
  </si>
  <si>
    <t xml:space="preserve"> СОСТАВИЛ: Начальник АХО</t>
  </si>
  <si>
    <t>А.Е. Холмогорская</t>
  </si>
  <si>
    <t>Запрос от 06.04.2026 № 01-11-928/26-0-0
/ Источник ценовой иноформации № 2 от 06.04.2026 № 01-10-2824/26-0-0</t>
  </si>
  <si>
    <t>Запрос от 06.04.2026 № 01-11-928/26-0-0 
/ Источник ценовой иноформации № 1 от 06.04.2026 № 01-10-2825/26-0-0</t>
  </si>
  <si>
    <t>в том числе НДС 22%  - 107926,23 руб. (Сто семь тысяч девятьсот двадцать шесть рублей двадцать три копейки)</t>
  </si>
  <si>
    <t xml:space="preserve">Начальная (максимальная) цена договора составляет 598 500 руб. (Пятьсот девяносто восемь тысяч пятьсот рублей 00 копеек) </t>
  </si>
  <si>
    <t>Запрос от 06.04.2026 № 01-11-928/26-0-0
/ Источник ценовой иноформации № 3 от 09.04.2026 № 01-10-2960/26-0-0</t>
  </si>
  <si>
    <t>Запрос от 06.04.2026 № 01-11-928/26-0-0
/ Источник ценовой иноформации № 4 от 10.04.2026 № 01-10-3011/26-0-0</t>
  </si>
  <si>
    <t>32.99.53.190</t>
  </si>
  <si>
    <t>Настенный указатель</t>
  </si>
  <si>
    <t>Подвесной указатель тип 1</t>
  </si>
  <si>
    <t>Подвесной указатель тип 2</t>
  </si>
  <si>
    <t>шт</t>
  </si>
  <si>
    <t>32.99.53.191</t>
  </si>
  <si>
    <t>32.99.53.192</t>
  </si>
  <si>
    <r>
      <t>с осуществлением сбора и анализа общедоступной ценовой информации
в соответсвии с описанием объекта закупки н</t>
    </r>
    <r>
      <rPr>
        <b/>
        <sz val="11"/>
        <rFont val="Times New Roman"/>
        <family val="1"/>
        <charset val="204"/>
      </rPr>
      <t>а поставку указателей в помещении СПб ГАУ ЦЗН, расположенному по адресу: Санкт-Петербург, ул. Краснопутиловская, дом 109, литер А</t>
    </r>
    <r>
      <rPr>
        <b/>
        <sz val="11"/>
        <color rgb="FFFF0000"/>
        <rFont val="Times New Roman"/>
        <family val="1"/>
        <charset val="204"/>
      </rPr>
      <t xml:space="preserve">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</si>
</sst>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6" applyFont="1"/>
    <xf numFmtId="0" fontId="7" fillId="0" borderId="0" xfId="6" applyFont="1" applyAlignment="1">
      <alignment vertical="center" wrapText="1"/>
    </xf>
    <xf numFmtId="0" fontId="8" fillId="0" borderId="0" xfId="6" applyFont="1"/>
    <xf numFmtId="0" fontId="9" fillId="0" borderId="0" xfId="6" applyFont="1" applyAlignment="1">
      <alignment vertical="center" wrapText="1"/>
    </xf>
    <xf numFmtId="0" fontId="4" fillId="0" borderId="0" xfId="6" applyFont="1" applyAlignment="1">
      <alignment horizontal="center" vertical="center" wrapText="1"/>
    </xf>
    <xf numFmtId="0" fontId="8" fillId="0" borderId="0" xfId="6" applyFont="1" applyBorder="1"/>
    <xf numFmtId="0" fontId="4" fillId="0" borderId="0" xfId="6" applyFont="1" applyBorder="1"/>
    <xf numFmtId="0" fontId="10" fillId="0" borderId="0" xfId="6" applyFont="1" applyBorder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4" fillId="0" borderId="0" xfId="6" applyFont="1" applyAlignment="1">
      <alignment horizontal="left" vertical="top" wrapText="1"/>
    </xf>
    <xf numFmtId="0" fontId="7" fillId="0" borderId="0" xfId="6" applyFont="1" applyAlignment="1">
      <alignment horizontal="center" vertical="top" wrapText="1"/>
    </xf>
    <xf numFmtId="0" fontId="11" fillId="0" borderId="1" xfId="6" applyFont="1" applyFill="1" applyBorder="1" applyAlignment="1">
      <alignment horizontal="center" vertical="center" wrapText="1"/>
    </xf>
    <xf numFmtId="0" fontId="4" fillId="2" borderId="0" xfId="6" applyFont="1" applyFill="1"/>
    <xf numFmtId="4" fontId="4" fillId="0" borderId="0" xfId="6" applyNumberFormat="1" applyFont="1"/>
    <xf numFmtId="0" fontId="5" fillId="0" borderId="1" xfId="6" applyFont="1" applyBorder="1" applyAlignment="1">
      <alignment horizontal="center" vertical="center" wrapText="1"/>
    </xf>
    <xf numFmtId="0" fontId="13" fillId="0" borderId="1" xfId="6" applyFont="1" applyBorder="1" applyAlignment="1">
      <alignment horizontal="center" vertical="center" wrapText="1"/>
    </xf>
    <xf numFmtId="0" fontId="13" fillId="0" borderId="4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top" wrapText="1"/>
    </xf>
    <xf numFmtId="0" fontId="11" fillId="0" borderId="1" xfId="6" applyNumberFormat="1" applyFont="1" applyFill="1" applyBorder="1" applyAlignment="1">
      <alignment horizontal="center" vertical="center" wrapText="1"/>
    </xf>
    <xf numFmtId="0" fontId="5" fillId="0" borderId="0" xfId="6" applyFont="1" applyAlignment="1">
      <alignment horizontal="left" vertical="top" wrapText="1"/>
    </xf>
    <xf numFmtId="0" fontId="11" fillId="0" borderId="1" xfId="6" applyFont="1" applyBorder="1" applyAlignment="1">
      <alignment horizontal="center" vertical="center" wrapText="1"/>
    </xf>
    <xf numFmtId="2" fontId="11" fillId="0" borderId="1" xfId="6" applyNumberFormat="1" applyFont="1" applyFill="1" applyBorder="1" applyAlignment="1" applyProtection="1">
      <alignment horizontal="center" vertical="center" wrapText="1"/>
      <protection locked="0"/>
    </xf>
    <xf numFmtId="2" fontId="11" fillId="2" borderId="1" xfId="6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6" applyFont="1" applyBorder="1"/>
    <xf numFmtId="4" fontId="11" fillId="0" borderId="1" xfId="6" applyNumberFormat="1" applyFont="1" applyFill="1" applyBorder="1" applyAlignment="1">
      <alignment horizontal="center" vertical="center" wrapText="1"/>
    </xf>
    <xf numFmtId="2" fontId="11" fillId="0" borderId="1" xfId="6" applyNumberFormat="1" applyFont="1" applyBorder="1" applyAlignment="1">
      <alignment horizontal="center" vertical="center" wrapText="1"/>
    </xf>
    <xf numFmtId="10" fontId="11" fillId="0" borderId="1" xfId="6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0" xfId="6" applyFont="1" applyFill="1" applyBorder="1" applyAlignment="1">
      <alignment horizontal="center" vertical="center"/>
    </xf>
    <xf numFmtId="43" fontId="17" fillId="0" borderId="1" xfId="7" applyFont="1" applyFill="1" applyBorder="1" applyAlignment="1">
      <alignment horizontal="center" vertical="center" wrapText="1"/>
    </xf>
    <xf numFmtId="43" fontId="17" fillId="0" borderId="1" xfId="7" applyFont="1" applyBorder="1" applyAlignment="1">
      <alignment horizontal="center" vertical="center" wrapText="1"/>
    </xf>
    <xf numFmtId="0" fontId="11" fillId="0" borderId="0" xfId="6" applyFont="1" applyBorder="1"/>
    <xf numFmtId="0" fontId="11" fillId="0" borderId="0" xfId="6" applyFont="1" applyFill="1" applyAlignment="1">
      <alignment wrapText="1"/>
    </xf>
    <xf numFmtId="0" fontId="11" fillId="2" borderId="0" xfId="6" applyFont="1" applyFill="1" applyBorder="1" applyAlignment="1">
      <alignment horizontal="left"/>
    </xf>
    <xf numFmtId="0" fontId="11" fillId="0" borderId="0" xfId="6" applyFont="1" applyFill="1"/>
    <xf numFmtId="0" fontId="11" fillId="0" borderId="0" xfId="6" applyFont="1" applyFill="1" applyAlignment="1">
      <alignment horizontal="left"/>
    </xf>
    <xf numFmtId="0" fontId="11" fillId="0" borderId="0" xfId="6" applyFont="1"/>
    <xf numFmtId="43" fontId="11" fillId="0" borderId="0" xfId="6" applyNumberFormat="1" applyFont="1"/>
    <xf numFmtId="4" fontId="11" fillId="0" borderId="0" xfId="6" applyNumberFormat="1" applyFont="1"/>
    <xf numFmtId="0" fontId="17" fillId="2" borderId="0" xfId="6" applyFont="1" applyFill="1" applyAlignment="1"/>
    <xf numFmtId="0" fontId="11" fillId="2" borderId="0" xfId="6" applyFont="1" applyFill="1" applyAlignment="1"/>
    <xf numFmtId="0" fontId="11" fillId="2" borderId="0" xfId="6" applyFont="1" applyFill="1"/>
    <xf numFmtId="43" fontId="11" fillId="2" borderId="0" xfId="6" applyNumberFormat="1" applyFont="1" applyFill="1"/>
    <xf numFmtId="0" fontId="11" fillId="2" borderId="0" xfId="6" applyFont="1" applyFill="1" applyBorder="1"/>
    <xf numFmtId="0" fontId="11" fillId="0" borderId="0" xfId="6" applyFont="1" applyAlignment="1">
      <alignment horizontal="left"/>
    </xf>
    <xf numFmtId="0" fontId="17" fillId="0" borderId="0" xfId="6" applyFont="1" applyAlignment="1">
      <alignment horizontal="center"/>
    </xf>
    <xf numFmtId="0" fontId="4" fillId="0" borderId="0" xfId="6" applyFont="1" applyAlignment="1">
      <alignment wrapText="1"/>
    </xf>
    <xf numFmtId="0" fontId="11" fillId="0" borderId="0" xfId="6" applyFont="1" applyFill="1" applyAlignment="1">
      <alignment horizontal="left"/>
    </xf>
    <xf numFmtId="0" fontId="17" fillId="0" borderId="1" xfId="6" applyFont="1" applyFill="1" applyBorder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7" fillId="2" borderId="0" xfId="6" applyFont="1" applyFill="1" applyAlignment="1">
      <alignment horizontal="center" vertical="top" wrapText="1"/>
    </xf>
    <xf numFmtId="0" fontId="4" fillId="0" borderId="0" xfId="6" applyFont="1" applyAlignment="1">
      <alignment horizontal="left" vertical="top" wrapText="1"/>
    </xf>
    <xf numFmtId="0" fontId="5" fillId="0" borderId="4" xfId="6" applyFont="1" applyBorder="1" applyAlignment="1">
      <alignment horizontal="center" vertical="center" wrapText="1"/>
    </xf>
    <xf numFmtId="0" fontId="5" fillId="0" borderId="6" xfId="6" applyFont="1" applyBorder="1" applyAlignment="1">
      <alignment horizontal="center" vertical="center" wrapText="1"/>
    </xf>
    <xf numFmtId="0" fontId="5" fillId="0" borderId="5" xfId="6" applyFont="1" applyBorder="1" applyAlignment="1">
      <alignment horizontal="center" vertical="center" wrapText="1"/>
    </xf>
    <xf numFmtId="0" fontId="5" fillId="0" borderId="3" xfId="6" applyFont="1" applyBorder="1" applyAlignment="1">
      <alignment horizontal="center" vertical="center" wrapText="1"/>
    </xf>
    <xf numFmtId="0" fontId="5" fillId="0" borderId="2" xfId="6" applyFont="1" applyBorder="1" applyAlignment="1">
      <alignment horizontal="center" vertical="center" wrapText="1"/>
    </xf>
    <xf numFmtId="0" fontId="15" fillId="0" borderId="0" xfId="6" applyFont="1" applyAlignment="1">
      <alignment horizontal="left" vertical="top" wrapText="1"/>
    </xf>
    <xf numFmtId="0" fontId="4" fillId="0" borderId="3" xfId="6" applyFont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 wrapText="1"/>
    </xf>
    <xf numFmtId="4" fontId="17" fillId="0" borderId="1" xfId="6" applyNumberFormat="1" applyFont="1" applyBorder="1" applyAlignment="1" applyProtection="1">
      <alignment horizontal="right" vertical="center" wrapText="1"/>
      <protection locked="0"/>
    </xf>
    <xf numFmtId="0" fontId="11" fillId="2" borderId="0" xfId="6" applyFont="1" applyFill="1" applyBorder="1" applyAlignment="1">
      <alignment horizontal="left"/>
    </xf>
    <xf numFmtId="0" fontId="5" fillId="0" borderId="0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 wrapText="1"/>
    </xf>
    <xf numFmtId="0" fontId="17" fillId="0" borderId="0" xfId="6" applyFont="1" applyAlignment="1">
      <alignment horizontal="left"/>
    </xf>
    <xf numFmtId="0" fontId="11" fillId="0" borderId="0" xfId="6" applyFont="1" applyAlignment="1">
      <alignment horizontal="left"/>
    </xf>
    <xf numFmtId="0" fontId="17" fillId="0" borderId="0" xfId="6" applyFont="1" applyAlignment="1">
      <alignment horizontal="center"/>
    </xf>
    <xf numFmtId="0" fontId="4" fillId="0" borderId="4" xfId="6" applyFont="1" applyBorder="1" applyAlignment="1">
      <alignment horizontal="center" vertical="center" wrapText="1"/>
    </xf>
    <xf numFmtId="0" fontId="4" fillId="0" borderId="6" xfId="6" applyFont="1" applyBorder="1" applyAlignment="1">
      <alignment horizontal="center" vertical="center" wrapText="1"/>
    </xf>
    <xf numFmtId="0" fontId="4" fillId="0" borderId="5" xfId="6" applyFont="1" applyBorder="1" applyAlignment="1">
      <alignment horizontal="center" vertical="center" wrapText="1"/>
    </xf>
    <xf numFmtId="0" fontId="17" fillId="2" borderId="0" xfId="6" applyFont="1" applyFill="1" applyAlignment="1">
      <alignment horizontal="center"/>
    </xf>
    <xf numFmtId="0" fontId="11" fillId="0" borderId="0" xfId="6" applyFont="1" applyFill="1" applyAlignment="1">
      <alignment horizontal="left" wrapText="1"/>
    </xf>
    <xf numFmtId="0" fontId="11" fillId="0" borderId="0" xfId="6" applyFont="1" applyFill="1" applyAlignment="1">
      <alignment horizontal="left"/>
    </xf>
    <xf numFmtId="0" fontId="18" fillId="0" borderId="0" xfId="0" applyFont="1" applyAlignment="1"/>
  </cellXfs>
  <cellStyles count="8">
    <cellStyle name="Обычный" xfId="0" builtinId="0"/>
    <cellStyle name="Обычный 2" xfId="3"/>
    <cellStyle name="Обычный 3" xfId="1"/>
    <cellStyle name="Обычный 4" xfId="5"/>
    <cellStyle name="Обычный 5" xfId="6"/>
    <cellStyle name="Финансовый 2" xfId="4"/>
    <cellStyle name="Финансовый 3" xfId="2"/>
    <cellStyle name="Финансовый 4" xfId="7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7</xdr:row>
      <xdr:rowOff>790575</xdr:rowOff>
    </xdr:from>
    <xdr:to>
      <xdr:col>12</xdr:col>
      <xdr:colOff>0</xdr:colOff>
      <xdr:row>7</xdr:row>
      <xdr:rowOff>1133475</xdr:rowOff>
    </xdr:to>
    <xdr:pic>
      <xdr:nvPicPr>
        <xdr:cNvPr id="4" name="Picture 19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0</xdr:colOff>
      <xdr:row>7</xdr:row>
      <xdr:rowOff>790575</xdr:rowOff>
    </xdr:from>
    <xdr:to>
      <xdr:col>11</xdr:col>
      <xdr:colOff>0</xdr:colOff>
      <xdr:row>7</xdr:row>
      <xdr:rowOff>1133475</xdr:rowOff>
    </xdr:to>
    <xdr:pic>
      <xdr:nvPicPr>
        <xdr:cNvPr id="6" name="Picture 19">
          <a:extLst>
            <a:ext uri="{FF2B5EF4-FFF2-40B4-BE49-F238E27FC236}">
              <a16:creationId xmlns="" xmlns:a16="http://schemas.microsoft.com/office/drawing/2014/main" id="{31C33CB6-626C-4BE8-A896-9F7DEE556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77125" y="3324225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885825</xdr:colOff>
      <xdr:row>7</xdr:row>
      <xdr:rowOff>571500</xdr:rowOff>
    </xdr:from>
    <xdr:ext cx="1190625" cy="40921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/>
            <xdr:cNvSpPr txBox="1"/>
          </xdr:nvSpPr>
          <xdr:spPr>
            <a:xfrm>
              <a:off x="9648825" y="4705350"/>
              <a:ext cx="1190625" cy="4092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9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ru-RU" sz="9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ru-RU" sz="9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ru-RU" sz="9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nary>
                              <m:naryPr>
                                <m:chr m:val="∑"/>
                                <m:ctrlPr>
                                  <a:rPr lang="ru-RU" sz="9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3"/>
                                  </m:rPr>
                                  <a:rPr lang="en-US" sz="9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9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</m:t>
                                </m:r>
                                <m:r>
                                  <m:rPr>
                                    <m:brk m:alnAt="23"/>
                                  </m:rPr>
                                  <a:rPr lang="en-US" sz="9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1</m:t>
                                </m:r>
                              </m:sub>
                              <m:sup>
                                <m:r>
                                  <a:rPr lang="en-US" sz="9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ru-RU" sz="9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9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(</m:t>
                                    </m:r>
                                    <m:r>
                                      <a:rPr lang="ru-RU" sz="9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ц−</m:t>
                                    </m:r>
                                    <m:acc>
                                      <m:accPr>
                                        <m:chr m:val="̅"/>
                                        <m:ctrlPr>
                                          <a:rPr lang="ru-RU" sz="900" b="0" i="1">
                                            <a:solidFill>
                                              <a:schemeClr val="tx1"/>
                                            </a:solidFill>
                                            <a:effectLst/>
                                            <a:latin typeface="Cambria Math" panose="02040503050406030204" pitchFamily="18" charset="0"/>
                                            <a:ea typeface="+mn-ea"/>
                                            <a:cs typeface="+mn-cs"/>
                                          </a:rPr>
                                        </m:ctrlPr>
                                      </m:accPr>
                                      <m:e>
                                        <m:r>
                                          <a:rPr lang="ru-RU" sz="900" b="0" i="1">
                                            <a:solidFill>
                                              <a:schemeClr val="tx1"/>
                                            </a:solidFill>
                                            <a:effectLst/>
                                            <a:latin typeface="Cambria Math" panose="02040503050406030204" pitchFamily="18" charset="0"/>
                                            <a:ea typeface="+mn-ea"/>
                                            <a:cs typeface="+mn-cs"/>
                                          </a:rPr>
                                          <m:t>ц</m:t>
                                        </m:r>
                                      </m:e>
                                    </m:acc>
                                    <m:r>
                                      <a:rPr lang="ru-RU" sz="9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ru-RU" sz="9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</m:e>
                            </m:nary>
                          </m:num>
                          <m:den>
                            <m:r>
                              <a:rPr lang="en-US" sz="9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9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ru-RU" sz="900"/>
            </a:p>
          </xdr:txBody>
        </xdr:sp>
      </mc:Choice>
      <mc:Fallback xmlns="">
        <xdr:sp macro="" textlink="">
          <xdr:nvSpPr>
            <xdr:cNvPr id="10" name="TextBox 9"/>
            <xdr:cNvSpPr txBox="1"/>
          </xdr:nvSpPr>
          <xdr:spPr>
            <a:xfrm>
              <a:off x="9648825" y="4705350"/>
              <a:ext cx="1190625" cy="4092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ru-RU" sz="9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=√((∑</a:t>
              </a:r>
              <a:r>
                <a:rPr lang="en-US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</a:t>
              </a:r>
              <a:r>
                <a:rPr lang="ru-RU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▒〖</a:t>
              </a:r>
              <a:r>
                <a:rPr lang="en-US" sz="9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lang="ru-RU" sz="9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ц−ц ̅)</a:t>
              </a:r>
              <a:r>
                <a:rPr lang="ru-RU" sz="9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〗^</a:t>
              </a:r>
              <a:r>
                <a:rPr lang="ru-RU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2 )/(</a:t>
              </a:r>
              <a:r>
                <a:rPr lang="en-US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𝑛−1</a:t>
              </a:r>
              <a:r>
                <a:rPr lang="ru-RU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))</a:t>
              </a:r>
              <a:endParaRPr lang="ru-RU" sz="900"/>
            </a:p>
          </xdr:txBody>
        </xdr:sp>
      </mc:Fallback>
    </mc:AlternateContent>
    <xdr:clientData/>
  </xdr:oneCellAnchor>
  <xdr:oneCellAnchor>
    <xdr:from>
      <xdr:col>14</xdr:col>
      <xdr:colOff>114300</xdr:colOff>
      <xdr:row>7</xdr:row>
      <xdr:rowOff>895350</xdr:rowOff>
    </xdr:from>
    <xdr:ext cx="792140" cy="30989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/>
            <xdr:cNvSpPr txBox="1"/>
          </xdr:nvSpPr>
          <xdr:spPr>
            <a:xfrm>
              <a:off x="10839450" y="5029200"/>
              <a:ext cx="792140" cy="3098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acc>
                          <m:accPr>
                            <m:chr m:val="̅"/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accPr>
                          <m:e>
                            <m:r>
                              <a:rPr lang="ru-RU" sz="11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acc>
                      </m:den>
                    </m:f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r>
                      <a:rPr lang="ru-RU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100</m:t>
                    </m:r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1" name="TextBox 10"/>
            <xdr:cNvSpPr txBox="1"/>
          </xdr:nvSpPr>
          <xdr:spPr>
            <a:xfrm>
              <a:off x="10839450" y="5029200"/>
              <a:ext cx="792140" cy="3098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𝑉=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</a:t>
              </a:r>
              <a:r>
                <a:rPr lang="ru-RU" sz="1100" b="0" i="0">
                  <a:latin typeface="Cambria Math" panose="02040503050406030204" pitchFamily="18" charset="0"/>
                </a:rPr>
                <a:t>ц</a:t>
              </a:r>
              <a:r>
                <a:rPr lang="en-US" sz="1100" b="0" i="0">
                  <a:latin typeface="Cambria Math" panose="02040503050406030204" pitchFamily="18" charset="0"/>
                </a:rPr>
                <a:t> ̅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100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12</xdr:col>
      <xdr:colOff>76200</xdr:colOff>
      <xdr:row>7</xdr:row>
      <xdr:rowOff>19050</xdr:rowOff>
    </xdr:from>
    <xdr:ext cx="11227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/>
            <xdr:cNvSpPr txBox="1"/>
          </xdr:nvSpPr>
          <xdr:spPr>
            <a:xfrm>
              <a:off x="8839200" y="4152900"/>
              <a:ext cx="11227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̅"/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accPr>
                      <m:e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ц</m:t>
                        </m:r>
                      </m:e>
                    </m:acc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3" name="TextBox 12"/>
            <xdr:cNvSpPr txBox="1"/>
          </xdr:nvSpPr>
          <xdr:spPr>
            <a:xfrm>
              <a:off x="8839200" y="4152900"/>
              <a:ext cx="11227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b="0" i="0">
                  <a:latin typeface="Cambria Math" panose="02040503050406030204" pitchFamily="18" charset="0"/>
                </a:rPr>
                <a:t>ц ̅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3</xdr:col>
      <xdr:colOff>57150</xdr:colOff>
      <xdr:row>4</xdr:row>
      <xdr:rowOff>38100</xdr:rowOff>
    </xdr:from>
    <xdr:ext cx="1413079" cy="46211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/>
            <xdr:cNvSpPr txBox="1"/>
          </xdr:nvSpPr>
          <xdr:spPr>
            <a:xfrm>
              <a:off x="2819400" y="1971675"/>
              <a:ext cx="1413079" cy="4621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НМЦД</m:t>
                        </m:r>
                      </m:e>
                      <m:sup>
                        <m:r>
                          <a:rPr lang="ru-RU" sz="11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</m:t>
                        </m:r>
                        <m:r>
                          <m:rPr>
                            <m:brk m:alnAt="23"/>
                          </m:r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1</m:t>
                        </m:r>
                      </m:sub>
                      <m:sup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14" name="TextBox 13"/>
            <xdr:cNvSpPr txBox="1"/>
          </xdr:nvSpPr>
          <xdr:spPr>
            <a:xfrm>
              <a:off x="2819400" y="1971675"/>
              <a:ext cx="1413079" cy="4621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ru-RU" sz="1100" i="0">
                  <a:latin typeface="Cambria Math" panose="02040503050406030204" pitchFamily="18" charset="0"/>
                </a:rPr>
                <a:t>〖</a:t>
              </a:r>
              <a:r>
                <a:rPr lang="ru-RU" sz="1100" b="0" i="0">
                  <a:latin typeface="Cambria Math" panose="02040503050406030204" pitchFamily="18" charset="0"/>
                </a:rPr>
                <a:t>НМЦД〗^рын=</a:t>
              </a:r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/</a:t>
              </a: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×∑_(𝑖=1)^𝑛▒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ru-RU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3"/>
  <sheetViews>
    <sheetView tabSelected="1" view="pageBreakPreview" topLeftCell="A7" zoomScaleNormal="100" zoomScaleSheetLayoutView="100" workbookViewId="0">
      <selection activeCell="A3" sqref="A3:L3"/>
    </sheetView>
  </sheetViews>
  <sheetFormatPr defaultColWidth="7.5703125" defaultRowHeight="12.75" x14ac:dyDescent="0.2"/>
  <cols>
    <col min="1" max="1" width="4.7109375" style="1" customWidth="1"/>
    <col min="2" max="2" width="19.85546875" style="1" customWidth="1"/>
    <col min="3" max="3" width="16.85546875" style="1" customWidth="1"/>
    <col min="4" max="6" width="17" style="1" customWidth="1"/>
    <col min="7" max="7" width="15.7109375" style="1" hidden="1" customWidth="1"/>
    <col min="8" max="8" width="7.85546875" style="1" customWidth="1"/>
    <col min="9" max="9" width="8.85546875" style="1" customWidth="1"/>
    <col min="10" max="10" width="9.42578125" style="1" customWidth="1"/>
    <col min="11" max="11" width="13" style="1" customWidth="1"/>
    <col min="12" max="12" width="16.85546875" style="1" customWidth="1"/>
    <col min="13" max="15" width="14.7109375" style="1" customWidth="1"/>
    <col min="16" max="16" width="14.85546875" style="1" customWidth="1"/>
    <col min="17" max="17" width="15.5703125" style="7" hidden="1" customWidth="1"/>
    <col min="18" max="18" width="7.5703125" style="1" hidden="1" customWidth="1"/>
    <col min="19" max="19" width="7.5703125" style="1" customWidth="1"/>
    <col min="20" max="20" width="11.7109375" style="1" customWidth="1"/>
    <col min="21" max="16384" width="7.5703125" style="1"/>
  </cols>
  <sheetData>
    <row r="1" spans="1:17" s="3" customFormat="1" ht="15.75" customHeight="1" x14ac:dyDescent="0.25">
      <c r="A1" s="51" t="s">
        <v>14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10"/>
      <c r="N1" s="10"/>
      <c r="O1" s="10"/>
      <c r="P1" s="2"/>
      <c r="Q1" s="6"/>
    </row>
    <row r="2" spans="1:17" s="3" customFormat="1" ht="14.25" customHeight="1" x14ac:dyDescent="0.25">
      <c r="A2" s="52" t="s">
        <v>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9"/>
      <c r="N2" s="9"/>
      <c r="O2" s="9"/>
      <c r="P2" s="4"/>
      <c r="Q2" s="6"/>
    </row>
    <row r="3" spans="1:17" s="3" customFormat="1" ht="48.75" customHeight="1" x14ac:dyDescent="0.25">
      <c r="A3" s="53" t="s">
        <v>34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12"/>
      <c r="N3" s="12"/>
      <c r="O3" s="12"/>
      <c r="Q3" s="6"/>
    </row>
    <row r="4" spans="1:17" ht="85.5" customHeight="1" x14ac:dyDescent="0.2">
      <c r="A4" s="5"/>
      <c r="B4" s="54" t="s">
        <v>18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11"/>
      <c r="N4" s="11"/>
      <c r="O4" s="11"/>
    </row>
    <row r="5" spans="1:17" ht="42.75" customHeight="1" x14ac:dyDescent="0.2">
      <c r="A5" s="5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7" ht="89.25" customHeight="1" x14ac:dyDescent="0.2">
      <c r="A6" s="5"/>
      <c r="B6" s="60" t="s">
        <v>17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</row>
    <row r="7" spans="1:17" ht="41.25" customHeight="1" x14ac:dyDescent="0.2">
      <c r="A7" s="61" t="s">
        <v>0</v>
      </c>
      <c r="B7" s="66" t="s">
        <v>1</v>
      </c>
      <c r="C7" s="55" t="s">
        <v>2</v>
      </c>
      <c r="D7" s="56"/>
      <c r="E7" s="56"/>
      <c r="F7" s="56"/>
      <c r="G7" s="57"/>
      <c r="H7" s="58" t="s">
        <v>7</v>
      </c>
      <c r="I7" s="58" t="s">
        <v>6</v>
      </c>
      <c r="J7" s="58" t="s">
        <v>3</v>
      </c>
      <c r="K7" s="58" t="s">
        <v>8</v>
      </c>
      <c r="L7" s="58" t="s">
        <v>9</v>
      </c>
      <c r="M7" s="70" t="s">
        <v>10</v>
      </c>
      <c r="N7" s="71"/>
      <c r="O7" s="72"/>
      <c r="P7" s="61" t="s">
        <v>13</v>
      </c>
      <c r="Q7" s="65"/>
    </row>
    <row r="8" spans="1:17" ht="122.45" customHeight="1" x14ac:dyDescent="0.2">
      <c r="A8" s="62"/>
      <c r="B8" s="66"/>
      <c r="C8" s="50" t="s">
        <v>22</v>
      </c>
      <c r="D8" s="50" t="s">
        <v>21</v>
      </c>
      <c r="E8" s="50" t="s">
        <v>25</v>
      </c>
      <c r="F8" s="50" t="s">
        <v>26</v>
      </c>
      <c r="G8" s="16"/>
      <c r="H8" s="59"/>
      <c r="I8" s="59"/>
      <c r="J8" s="59"/>
      <c r="K8" s="59"/>
      <c r="L8" s="59"/>
      <c r="M8" s="19" t="s">
        <v>16</v>
      </c>
      <c r="N8" s="19" t="s">
        <v>5</v>
      </c>
      <c r="O8" s="19" t="s">
        <v>11</v>
      </c>
      <c r="P8" s="62"/>
      <c r="Q8" s="65"/>
    </row>
    <row r="9" spans="1:17" ht="15.75" customHeight="1" x14ac:dyDescent="0.2">
      <c r="A9" s="17">
        <v>1</v>
      </c>
      <c r="B9" s="18">
        <v>2</v>
      </c>
      <c r="C9" s="17">
        <v>3</v>
      </c>
      <c r="D9" s="17">
        <v>4</v>
      </c>
      <c r="E9" s="18">
        <v>5</v>
      </c>
      <c r="F9" s="17">
        <v>6</v>
      </c>
      <c r="G9" s="17">
        <v>7</v>
      </c>
      <c r="H9" s="18">
        <v>8</v>
      </c>
      <c r="I9" s="17">
        <v>9</v>
      </c>
      <c r="J9" s="17">
        <v>10</v>
      </c>
      <c r="K9" s="18">
        <v>11</v>
      </c>
      <c r="L9" s="17">
        <v>12</v>
      </c>
      <c r="M9" s="17">
        <v>13</v>
      </c>
      <c r="N9" s="18">
        <v>14</v>
      </c>
      <c r="O9" s="17">
        <v>15</v>
      </c>
      <c r="P9" s="17">
        <v>16</v>
      </c>
      <c r="Q9" s="8"/>
    </row>
    <row r="10" spans="1:17" ht="135.75" customHeight="1" x14ac:dyDescent="0.2">
      <c r="A10" s="22">
        <v>1</v>
      </c>
      <c r="B10" s="13" t="s">
        <v>28</v>
      </c>
      <c r="C10" s="23">
        <v>3950</v>
      </c>
      <c r="D10" s="24">
        <v>4100</v>
      </c>
      <c r="E10" s="24">
        <v>3900</v>
      </c>
      <c r="F10" s="23">
        <v>3500</v>
      </c>
      <c r="G10" s="25"/>
      <c r="H10" s="13" t="s">
        <v>31</v>
      </c>
      <c r="I10" s="13">
        <v>43</v>
      </c>
      <c r="J10" s="20">
        <v>4</v>
      </c>
      <c r="K10" s="26">
        <f t="shared" ref="K10:K12" si="0">MIN(C10:F10)</f>
        <v>3500</v>
      </c>
      <c r="L10" s="26">
        <f>I10*K10</f>
        <v>150500</v>
      </c>
      <c r="M10" s="27">
        <f t="shared" ref="M10" si="1">ROUND((AVERAGE(C10:F10)),2)</f>
        <v>3862.5</v>
      </c>
      <c r="N10" s="27">
        <f t="shared" ref="N10" si="2">ROUND(_xlfn.STDEV.S(C10:F10),2)</f>
        <v>256.17</v>
      </c>
      <c r="O10" s="28">
        <f>N10/M10</f>
        <v>6.6322330097087379E-2</v>
      </c>
      <c r="P10" s="29" t="s">
        <v>27</v>
      </c>
      <c r="Q10" s="30"/>
    </row>
    <row r="11" spans="1:17" ht="25.5" x14ac:dyDescent="0.2">
      <c r="A11" s="22">
        <v>2</v>
      </c>
      <c r="B11" s="13" t="s">
        <v>29</v>
      </c>
      <c r="C11" s="23">
        <v>16800</v>
      </c>
      <c r="D11" s="24">
        <v>17000</v>
      </c>
      <c r="E11" s="24">
        <v>15100</v>
      </c>
      <c r="F11" s="23">
        <v>14500</v>
      </c>
      <c r="G11" s="25"/>
      <c r="H11" s="13" t="s">
        <v>31</v>
      </c>
      <c r="I11" s="13">
        <v>14</v>
      </c>
      <c r="J11" s="20">
        <v>4</v>
      </c>
      <c r="K11" s="26">
        <f t="shared" si="0"/>
        <v>14500</v>
      </c>
      <c r="L11" s="26">
        <f>I11*K11</f>
        <v>203000</v>
      </c>
      <c r="M11" s="27">
        <f t="shared" ref="M11:M12" si="3">ROUND((AVERAGE(C11:F11)),2)</f>
        <v>15850</v>
      </c>
      <c r="N11" s="27">
        <f t="shared" ref="N11:N12" si="4">ROUND(_xlfn.STDEV.S(C11:F11),2)</f>
        <v>1239.6199999999999</v>
      </c>
      <c r="O11" s="28">
        <f t="shared" ref="O11:O12" si="5">N11/M11</f>
        <v>7.8209463722397468E-2</v>
      </c>
      <c r="P11" s="29" t="s">
        <v>32</v>
      </c>
      <c r="Q11" s="30"/>
    </row>
    <row r="12" spans="1:17" ht="25.5" x14ac:dyDescent="0.2">
      <c r="A12" s="22">
        <v>3</v>
      </c>
      <c r="B12" s="13" t="s">
        <v>30</v>
      </c>
      <c r="C12" s="23">
        <v>18500</v>
      </c>
      <c r="D12" s="24">
        <v>19900</v>
      </c>
      <c r="E12" s="24">
        <v>18200</v>
      </c>
      <c r="F12" s="23">
        <v>17500</v>
      </c>
      <c r="G12" s="25"/>
      <c r="H12" s="13" t="s">
        <v>31</v>
      </c>
      <c r="I12" s="13">
        <v>14</v>
      </c>
      <c r="J12" s="20">
        <v>4</v>
      </c>
      <c r="K12" s="26">
        <f t="shared" si="0"/>
        <v>17500</v>
      </c>
      <c r="L12" s="26">
        <f>I12*K12</f>
        <v>245000</v>
      </c>
      <c r="M12" s="27">
        <f t="shared" si="3"/>
        <v>18525</v>
      </c>
      <c r="N12" s="27">
        <f t="shared" si="4"/>
        <v>1007.89</v>
      </c>
      <c r="O12" s="28">
        <f t="shared" si="5"/>
        <v>5.4407017543859647E-2</v>
      </c>
      <c r="P12" s="29" t="s">
        <v>33</v>
      </c>
      <c r="Q12" s="30"/>
    </row>
    <row r="13" spans="1:17" x14ac:dyDescent="0.2">
      <c r="A13" s="63" t="s">
        <v>12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31">
        <f>SUM(L10:L12)</f>
        <v>598500</v>
      </c>
      <c r="M13" s="32"/>
      <c r="N13" s="32"/>
      <c r="O13" s="32"/>
      <c r="P13" s="25"/>
      <c r="Q13" s="33"/>
    </row>
    <row r="14" spans="1:17" s="14" customFormat="1" ht="15" customHeight="1" x14ac:dyDescent="0.2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</row>
    <row r="15" spans="1:17" s="14" customFormat="1" ht="15" customHeight="1" x14ac:dyDescent="0.2">
      <c r="A15" s="74" t="s">
        <v>24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34"/>
      <c r="M15" s="35"/>
      <c r="N15" s="35"/>
      <c r="O15" s="35"/>
      <c r="P15" s="35"/>
      <c r="Q15" s="35"/>
    </row>
    <row r="16" spans="1:17" s="14" customFormat="1" ht="7.5" customHeight="1" x14ac:dyDescent="0.2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5"/>
      <c r="N16" s="35"/>
      <c r="O16" s="35"/>
      <c r="P16" s="35"/>
      <c r="Q16" s="35"/>
    </row>
    <row r="17" spans="1:20" s="14" customFormat="1" ht="15" customHeight="1" x14ac:dyDescent="0.25">
      <c r="A17" s="75" t="s">
        <v>23</v>
      </c>
      <c r="B17" s="75"/>
      <c r="C17" s="75"/>
      <c r="D17" s="75"/>
      <c r="E17" s="75"/>
      <c r="F17" s="75"/>
      <c r="G17" s="76"/>
      <c r="H17" s="76"/>
      <c r="I17" s="36"/>
      <c r="J17" s="36"/>
      <c r="K17" s="36"/>
      <c r="L17" s="36"/>
      <c r="M17" s="35"/>
      <c r="N17" s="35"/>
      <c r="O17" s="35"/>
      <c r="P17" s="35"/>
      <c r="Q17" s="35"/>
    </row>
    <row r="18" spans="1:20" x14ac:dyDescent="0.2">
      <c r="A18" s="37"/>
      <c r="B18" s="37"/>
      <c r="C18" s="37"/>
      <c r="D18" s="37"/>
      <c r="E18" s="49"/>
      <c r="F18" s="37"/>
      <c r="G18" s="36"/>
      <c r="H18" s="36"/>
      <c r="I18" s="36"/>
      <c r="J18" s="36"/>
      <c r="K18" s="36"/>
      <c r="L18" s="36"/>
      <c r="M18" s="38"/>
      <c r="N18" s="39"/>
      <c r="O18" s="40"/>
      <c r="P18" s="39"/>
      <c r="Q18" s="33"/>
      <c r="S18" s="14"/>
      <c r="T18" s="15"/>
    </row>
    <row r="19" spans="1:20" s="14" customFormat="1" x14ac:dyDescent="0.2">
      <c r="A19" s="41" t="s">
        <v>19</v>
      </c>
      <c r="B19" s="41"/>
      <c r="C19" s="42"/>
      <c r="D19" s="42"/>
      <c r="E19" s="42"/>
      <c r="F19" s="42"/>
      <c r="G19" s="73" t="s">
        <v>15</v>
      </c>
      <c r="H19" s="73"/>
      <c r="I19" s="73"/>
      <c r="J19" s="73"/>
      <c r="K19" s="73" t="s">
        <v>20</v>
      </c>
      <c r="L19" s="73"/>
      <c r="M19" s="43"/>
      <c r="N19" s="44"/>
      <c r="O19" s="43"/>
      <c r="P19" s="43"/>
      <c r="Q19" s="45"/>
      <c r="S19" s="1"/>
      <c r="T19" s="15"/>
    </row>
    <row r="20" spans="1:20" x14ac:dyDescent="0.2">
      <c r="A20" s="67"/>
      <c r="B20" s="67"/>
      <c r="C20" s="68"/>
      <c r="D20" s="68"/>
      <c r="E20" s="68"/>
      <c r="F20" s="68"/>
      <c r="G20" s="68"/>
      <c r="H20" s="46"/>
      <c r="I20" s="69"/>
      <c r="J20" s="69"/>
      <c r="K20" s="38"/>
      <c r="L20" s="38"/>
      <c r="M20" s="38"/>
      <c r="N20" s="38"/>
      <c r="O20" s="38"/>
      <c r="P20" s="38"/>
      <c r="Q20" s="33"/>
    </row>
    <row r="21" spans="1:20" x14ac:dyDescent="0.2">
      <c r="A21" s="38"/>
      <c r="B21" s="47"/>
      <c r="C21" s="68"/>
      <c r="D21" s="68"/>
      <c r="E21" s="68"/>
      <c r="F21" s="68"/>
      <c r="G21" s="68"/>
      <c r="H21" s="46"/>
      <c r="I21" s="38"/>
      <c r="J21" s="38"/>
      <c r="K21" s="38"/>
      <c r="L21" s="38"/>
      <c r="M21" s="39"/>
      <c r="N21" s="40"/>
      <c r="O21" s="38"/>
      <c r="P21" s="38"/>
      <c r="Q21" s="33"/>
    </row>
    <row r="23" spans="1:20" x14ac:dyDescent="0.2">
      <c r="C23" s="48"/>
      <c r="D23" s="48"/>
      <c r="E23" s="48"/>
      <c r="F23" s="48"/>
    </row>
  </sheetData>
  <sheetProtection formatCells="0" insertRows="0" deleteRows="0"/>
  <mergeCells count="26">
    <mergeCell ref="A20:B20"/>
    <mergeCell ref="C20:G20"/>
    <mergeCell ref="I20:J20"/>
    <mergeCell ref="C21:G21"/>
    <mergeCell ref="M7:O7"/>
    <mergeCell ref="G19:J19"/>
    <mergeCell ref="K19:L19"/>
    <mergeCell ref="A15:K15"/>
    <mergeCell ref="A17:H17"/>
    <mergeCell ref="P7:P8"/>
    <mergeCell ref="A13:K13"/>
    <mergeCell ref="A14:Q14"/>
    <mergeCell ref="Q7:Q8"/>
    <mergeCell ref="I7:I8"/>
    <mergeCell ref="A7:A8"/>
    <mergeCell ref="B7:B8"/>
    <mergeCell ref="J7:J8"/>
    <mergeCell ref="K7:K8"/>
    <mergeCell ref="L7:L8"/>
    <mergeCell ref="A1:L1"/>
    <mergeCell ref="A2:L2"/>
    <mergeCell ref="A3:L3"/>
    <mergeCell ref="B4:L4"/>
    <mergeCell ref="C7:G7"/>
    <mergeCell ref="H7:H8"/>
    <mergeCell ref="B6:N6"/>
  </mergeCells>
  <conditionalFormatting sqref="O10:O12">
    <cfRule type="cellIs" dxfId="0" priority="2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Саночкин Геннадий Алексеевич</cp:lastModifiedBy>
  <cp:lastPrinted>2018-11-08T12:08:15Z</cp:lastPrinted>
  <dcterms:created xsi:type="dcterms:W3CDTF">2016-05-13T09:47:52Z</dcterms:created>
  <dcterms:modified xsi:type="dcterms:W3CDTF">2026-04-30T10:20:51Z</dcterms:modified>
</cp:coreProperties>
</file>