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2. ЗАКУПКИ 44-ФЗ 2026 ГОД\2. Электронный магазин\36. Удобрения\"/>
    </mc:Choice>
  </mc:AlternateContent>
  <xr:revisionPtr revIDLastSave="0" documentId="13_ncr:1_{5A1CC25C-49A8-4CE4-8921-C84D276613D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  <sheet name="Лист1" sheetId="2" r:id="rId2"/>
  </sheets>
  <definedNames>
    <definedName name="_xlnm._FilterDatabase" localSheetId="0" hidden="1">Общий!$A$5:$R$6</definedName>
    <definedName name="_xlnm.Print_Area" localSheetId="0">Общий!$A$1:$R$27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2" l="1"/>
  <c r="N6" i="1" l="1"/>
  <c r="O7" i="1" l="1"/>
  <c r="O8" i="1"/>
  <c r="O9" i="1"/>
  <c r="O10" i="1"/>
  <c r="P10" i="1" s="1"/>
  <c r="O11" i="1"/>
  <c r="O12" i="1"/>
  <c r="P12" i="1" s="1"/>
  <c r="O13" i="1"/>
  <c r="O14" i="1"/>
  <c r="O15" i="1"/>
  <c r="O16" i="1"/>
  <c r="P16" i="1" s="1"/>
  <c r="O17" i="1"/>
  <c r="O18" i="1"/>
  <c r="O19" i="1"/>
  <c r="N7" i="1"/>
  <c r="R7" i="1" s="1"/>
  <c r="N8" i="1"/>
  <c r="Q8" i="1" s="1"/>
  <c r="R8" i="1" s="1"/>
  <c r="N9" i="1"/>
  <c r="Q9" i="1" s="1"/>
  <c r="R9" i="1" s="1"/>
  <c r="N10" i="1"/>
  <c r="R10" i="1" s="1"/>
  <c r="N11" i="1"/>
  <c r="R11" i="1" s="1"/>
  <c r="N12" i="1"/>
  <c r="R12" i="1" s="1"/>
  <c r="N13" i="1"/>
  <c r="R13" i="1" s="1"/>
  <c r="N14" i="1"/>
  <c r="R14" i="1" s="1"/>
  <c r="N15" i="1"/>
  <c r="R15" i="1" s="1"/>
  <c r="N16" i="1"/>
  <c r="R16" i="1" s="1"/>
  <c r="N17" i="1"/>
  <c r="R17" i="1" s="1"/>
  <c r="N18" i="1"/>
  <c r="R18" i="1" s="1"/>
  <c r="N19" i="1"/>
  <c r="R19" i="1" s="1"/>
  <c r="P8" i="1" l="1"/>
  <c r="P7" i="1"/>
  <c r="P15" i="1"/>
  <c r="P19" i="1"/>
  <c r="P17" i="1"/>
  <c r="P13" i="1"/>
  <c r="P11" i="1"/>
  <c r="P18" i="1"/>
  <c r="P14" i="1"/>
  <c r="P9" i="1"/>
  <c r="O6" i="1"/>
  <c r="R6" i="1"/>
  <c r="R20" i="1" s="1"/>
  <c r="P6" i="1" l="1"/>
</calcChain>
</file>

<file path=xl/sharedStrings.xml><?xml version="1.0" encoding="utf-8"?>
<sst xmlns="http://schemas.openxmlformats.org/spreadsheetml/2006/main" count="72" uniqueCount="53">
  <si>
    <t>КТРУ</t>
  </si>
  <si>
    <t>ККН</t>
  </si>
  <si>
    <t>№ п/п</t>
  </si>
  <si>
    <t>Наименование товара (работы, услуги)</t>
  </si>
  <si>
    <t>Номер источника ценовой информации (ИЦИ №i)* и цена единицы ТРУ, представленная i-тым ИЦИ (Цi), руб.</t>
  </si>
  <si>
    <t>Средняя цена из Реестра товаров, включая НДС</t>
  </si>
  <si>
    <t>Предельная цена установлена в соответствие с  Распоряжением КГЗ от 31.05.2018 N 100-р</t>
  </si>
  <si>
    <t>Единица измерения</t>
  </si>
  <si>
    <t>Кол-во (объем) закупаемого ТРУ</t>
  </si>
  <si>
    <t>Кол-во значений, используемых в расчете</t>
  </si>
  <si>
    <t>Определение однородности совокупности значений выявленных цен</t>
  </si>
  <si>
    <t>Цена единицы ТРУ, принятая для расчета НМЦК, руб.</t>
  </si>
  <si>
    <t>Сумма, руб.</t>
  </si>
  <si>
    <t>Средн. арифм. величина цены единицы ТРУ, руб.</t>
  </si>
  <si>
    <t>Среднее квадратичное отклонение</t>
  </si>
  <si>
    <r>
      <t xml:space="preserve">Коэффициент вариации цен </t>
    </r>
    <r>
      <rPr>
        <b/>
        <i/>
        <sz val="9"/>
        <color theme="1"/>
        <rFont val="Times New Roman"/>
        <family val="1"/>
        <charset val="204"/>
      </rPr>
      <t>(не должен превышать 33%)</t>
    </r>
  </si>
  <si>
    <t>Начальная (максимальная) цена контракта (НМЦК), руб.</t>
  </si>
  <si>
    <t>Специалист по закупкам планово-экономического отдела</t>
  </si>
  <si>
    <t xml:space="preserve">     5. Валюта, используемая для формирования цены контракта и расчетов с поставщиками - рубль Российской Федерации.</t>
  </si>
  <si>
    <t xml:space="preserve"> ОБОСНОВАНИЕ И РАСЧЕТ НАЧАЛЬНОЙ (МАКСИМАЛЬНОЙ) ЦЕНЫ КОНТРАКТА</t>
  </si>
  <si>
    <t>ОКПД2/ККН/КТРУ</t>
  </si>
  <si>
    <t xml:space="preserve">     Определение и обоснование НМЦК методом сопоставимых рыночных цен (анализ рынка) 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Заказчиком были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(подрядчиков, исполнителей).
    2. Порядок формирования начальной (максимальной) цены контракта:
</t>
  </si>
  <si>
    <t>шт.</t>
  </si>
  <si>
    <r>
      <t xml:space="preserve">    3. 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товаров,</t>
    </r>
    <r>
      <rPr>
        <sz val="10"/>
        <rFont val="Times New Roman"/>
        <family val="1"/>
      </rPr>
      <t xml:space="preserve"> планируемых к закупке, или при их отсутствии однородных товаров.
     В целях применения метода заказчик использовал информацию о </t>
    </r>
    <r>
      <rPr>
        <sz val="10"/>
        <rFont val="Times New Roman"/>
        <family val="1"/>
        <charset val="204"/>
      </rPr>
      <t xml:space="preserve">ценах планируемых к поставке товара, полученную по запросу заказчика у поставщика, выполняющих идентичные поставки.  </t>
    </r>
    <r>
      <rPr>
        <sz val="10"/>
        <rFont val="Times New Roman"/>
        <family val="1"/>
      </rPr>
      <t xml:space="preserve">                                    </t>
    </r>
  </si>
  <si>
    <r>
      <t xml:space="preserve">     4. Цена контракта включает в себя стоимость </t>
    </r>
    <r>
      <rPr>
        <sz val="10"/>
        <rFont val="Times New Roman"/>
        <family val="1"/>
        <charset val="204"/>
      </rPr>
      <t>поставки товара,</t>
    </r>
    <r>
      <rPr>
        <sz val="10"/>
        <rFont val="Times New Roman"/>
        <family val="1"/>
      </rPr>
      <t xml:space="preserve"> а также все расходы </t>
    </r>
    <r>
      <rPr>
        <sz val="10"/>
        <rFont val="Times New Roman"/>
        <family val="1"/>
        <charset val="204"/>
      </rPr>
      <t xml:space="preserve">Поставщика </t>
    </r>
    <r>
      <rPr>
        <sz val="10"/>
        <rFont val="Times New Roman"/>
        <family val="1"/>
      </rPr>
      <t>на транспортирование и размещение мусора и других отходов, образовавшихся в связи с выполнением работ по контракту, заработную плату, транспортные расходы, командировочные расходы, страхование, стоимость предоставленного для выполнения работ  оборудования, материалов, а также  инструментов, расходы на привлечение для выполнения работ транспортных средств и инвентаря, все налоги, пошлины, прочие сборы и другие обязательные платежи, выплаченные и/или подлежащие выплате за счет Поставщика.</t>
    </r>
  </si>
  <si>
    <t>Керамзит фр-я 5-10 мм уп 40 л.</t>
  </si>
  <si>
    <t>Почвогрунт уп. 40 л.</t>
  </si>
  <si>
    <t>Руководитель сектора хозяйственного обслуживания Кучеренко М.В._____________</t>
  </si>
  <si>
    <t>упак</t>
  </si>
  <si>
    <t>литр</t>
  </si>
  <si>
    <t>Инсектицид (Инсектобактерин уп. 4 гр.)</t>
  </si>
  <si>
    <t>Инсектицид (Актара уп.4 гр.)</t>
  </si>
  <si>
    <t>Инсектицид (Моспилан уп.10 гр.)</t>
  </si>
  <si>
    <t>Инсектицид (Инта-вир уп.8 гр.)</t>
  </si>
  <si>
    <t>Инсектецид (Фитоверм уп. 100 мл.)</t>
  </si>
  <si>
    <t>Инсектецид (Актеллик уп.50 гр.)</t>
  </si>
  <si>
    <t>Инсектецид( Фофанон уп. 2 мл )</t>
  </si>
  <si>
    <t>Гербицид (Раундап уп. 1 л.)</t>
  </si>
  <si>
    <t>23.99.19.111/ККН 23.99.19.111-008</t>
  </si>
  <si>
    <t>20.15.80.190/ККН 20.15.80.190-001</t>
  </si>
  <si>
    <t>20.20.11.000/20.20.11.000-00000004</t>
  </si>
  <si>
    <t>20.15.79.000</t>
  </si>
  <si>
    <r>
      <t xml:space="preserve">ИЦИ №1        </t>
    </r>
    <r>
      <rPr>
        <b/>
        <sz val="9"/>
        <rFont val="Times New Roman"/>
        <family val="1"/>
        <charset val="204"/>
      </rPr>
      <t>(вх. № 710  от 09.04.2026)</t>
    </r>
  </si>
  <si>
    <r>
      <t xml:space="preserve">ИЦИ №2          </t>
    </r>
    <r>
      <rPr>
        <b/>
        <sz val="9"/>
        <rFont val="Times New Roman"/>
        <family val="1"/>
        <charset val="204"/>
      </rPr>
      <t>(вх. №708 от 08.04.2026 )</t>
    </r>
  </si>
  <si>
    <r>
      <t xml:space="preserve">ИЦИ №3       </t>
    </r>
    <r>
      <rPr>
        <b/>
        <sz val="9"/>
        <rFont val="Times New Roman"/>
        <family val="1"/>
        <charset val="204"/>
      </rPr>
      <t>(вх. №709 от 09.04.2026 )</t>
    </r>
  </si>
  <si>
    <t>20.20.12.000/20.20.12.000-00000004</t>
  </si>
  <si>
    <t>Стимулято роста растений (Эпин уп. 1 мл.)</t>
  </si>
  <si>
    <t>Удобрения для комнатных растений (бона форте для комнатных цветов уп. 285 мл).</t>
  </si>
  <si>
    <t>Удобрения для фикусов (Бона форте для фикусов уп. 285 мл.)</t>
  </si>
  <si>
    <t>Удобрения для хвойников( Бона форте для хвойных уп. 1.5 л.)</t>
  </si>
  <si>
    <t>20.20.13.120 КТРУ не предусмотрен</t>
  </si>
  <si>
    <r>
      <t xml:space="preserve">     Таким образом, начальная (максимальная) цена контракта, определяемая методом сопоставимых рыночных цен составляет - 94 957 рублей 50 копеек</t>
    </r>
    <r>
      <rPr>
        <sz val="10"/>
        <rFont val="Times New Roman"/>
        <family val="1"/>
        <charset val="204"/>
      </rPr>
      <t>.</t>
    </r>
  </si>
  <si>
    <t xml:space="preserve"> 2 994.13698795181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</si>
</sst>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%"/>
    <numFmt numFmtId="165" formatCode="0.00000000000000"/>
    <numFmt numFmtId="166" formatCode="0.0000"/>
    <numFmt numFmtId="167" formatCode="#,##0.00000000000"/>
    <numFmt numFmtId="168" formatCode="0.000000000"/>
  </numFmts>
  <fonts count="2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</font>
    <font>
      <sz val="11"/>
      <color indexed="8"/>
      <name val="Times New Roman"/>
      <family val="1"/>
      <charset val="1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0"/>
      <color rgb="FF212529"/>
      <name val="Tahoma"/>
      <family val="2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69">
    <xf numFmtId="0" fontId="0" fillId="0" borderId="0" xfId="0"/>
    <xf numFmtId="0" fontId="0" fillId="2" borderId="0" xfId="0" applyFill="1" applyAlignment="1">
      <alignment horizontal="left"/>
    </xf>
    <xf numFmtId="10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top"/>
    </xf>
    <xf numFmtId="10" fontId="0" fillId="0" borderId="0" xfId="0" applyNumberFormat="1" applyAlignment="1">
      <alignment vertical="top"/>
    </xf>
    <xf numFmtId="0" fontId="3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3" fillId="0" borderId="0" xfId="0" applyFont="1"/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8" fillId="0" borderId="5" xfId="0" applyFont="1" applyBorder="1" applyAlignment="1">
      <alignment wrapText="1"/>
    </xf>
    <xf numFmtId="0" fontId="8" fillId="0" borderId="4" xfId="0" applyFont="1" applyBorder="1" applyAlignment="1">
      <alignment wrapText="1"/>
    </xf>
    <xf numFmtId="4" fontId="11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" fontId="17" fillId="0" borderId="0" xfId="0" applyNumberFormat="1" applyFont="1"/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top"/>
    </xf>
    <xf numFmtId="166" fontId="0" fillId="0" borderId="0" xfId="0" applyNumberFormat="1" applyAlignment="1">
      <alignment horizontal="center" vertical="center"/>
    </xf>
    <xf numFmtId="2" fontId="18" fillId="0" borderId="0" xfId="0" applyNumberFormat="1" applyFont="1"/>
    <xf numFmtId="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top" wrapText="1"/>
    </xf>
    <xf numFmtId="10" fontId="0" fillId="0" borderId="0" xfId="0" applyNumberFormat="1" applyFill="1" applyAlignment="1">
      <alignment vertical="top"/>
    </xf>
    <xf numFmtId="0" fontId="14" fillId="3" borderId="4" xfId="0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14" fillId="3" borderId="3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top" wrapText="1"/>
    </xf>
    <xf numFmtId="4" fontId="23" fillId="0" borderId="1" xfId="0" applyNumberFormat="1" applyFont="1" applyFill="1" applyBorder="1" applyAlignment="1">
      <alignment horizontal="center" vertical="top" wrapText="1"/>
    </xf>
    <xf numFmtId="3" fontId="8" fillId="0" borderId="1" xfId="0" applyNumberFormat="1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top" wrapText="1"/>
    </xf>
    <xf numFmtId="1" fontId="8" fillId="0" borderId="1" xfId="0" applyNumberFormat="1" applyFont="1" applyFill="1" applyBorder="1" applyAlignment="1">
      <alignment horizontal="center" vertical="top" wrapText="1"/>
    </xf>
    <xf numFmtId="1" fontId="11" fillId="0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167" fontId="24" fillId="0" borderId="0" xfId="0" applyNumberFormat="1" applyFont="1"/>
    <xf numFmtId="168" fontId="0" fillId="0" borderId="0" xfId="0" applyNumberFormat="1"/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4" fontId="4" fillId="0" borderId="1" xfId="0" applyNumberFormat="1" applyFont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219075</xdr:colOff>
      <xdr:row>3</xdr:row>
      <xdr:rowOff>0</xdr:rowOff>
    </xdr:from>
    <xdr:to>
      <xdr:col>15</xdr:col>
      <xdr:colOff>485775</xdr:colOff>
      <xdr:row>3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1080DD5B-D7DC-471E-9F5A-942CDC822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611100" y="10858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4</xdr:row>
      <xdr:rowOff>295275</xdr:rowOff>
    </xdr:from>
    <xdr:to>
      <xdr:col>10</xdr:col>
      <xdr:colOff>447675</xdr:colOff>
      <xdr:row>4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17E5181C-B5B5-4C20-93C8-032799321A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705850" y="23431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66675</xdr:colOff>
      <xdr:row>4</xdr:row>
      <xdr:rowOff>638175</xdr:rowOff>
    </xdr:from>
    <xdr:to>
      <xdr:col>15</xdr:col>
      <xdr:colOff>704850</xdr:colOff>
      <xdr:row>4</xdr:row>
      <xdr:rowOff>638175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3A8ADC8A-5E8B-44BD-997C-C4194482F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8700" y="268605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18</xdr:row>
      <xdr:rowOff>0</xdr:rowOff>
    </xdr:from>
    <xdr:to>
      <xdr:col>13</xdr:col>
      <xdr:colOff>485775</xdr:colOff>
      <xdr:row>18</xdr:row>
      <xdr:rowOff>0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38CB3E4D-39EC-440B-9548-0516416BD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219075</xdr:colOff>
      <xdr:row>18</xdr:row>
      <xdr:rowOff>0</xdr:rowOff>
    </xdr:from>
    <xdr:to>
      <xdr:col>13</xdr:col>
      <xdr:colOff>485775</xdr:colOff>
      <xdr:row>18</xdr:row>
      <xdr:rowOff>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2B117D1A-8C46-4B70-BF4D-16AE877162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896600" y="2962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U29"/>
  <sheetViews>
    <sheetView tabSelected="1" topLeftCell="C4" zoomScale="120" zoomScaleNormal="120" zoomScaleSheetLayoutView="90" workbookViewId="0">
      <selection activeCell="A21" sqref="A21:R21"/>
    </sheetView>
  </sheetViews>
  <sheetFormatPr defaultColWidth="9.140625" defaultRowHeight="15" x14ac:dyDescent="0.25"/>
  <cols>
    <col min="1" max="1" width="16.42578125" style="12" hidden="1" customWidth="1"/>
    <col min="2" max="2" width="20.42578125" style="12" hidden="1" customWidth="1"/>
    <col min="3" max="3" width="11" style="12" customWidth="1"/>
    <col min="4" max="4" width="6.140625" style="13" customWidth="1"/>
    <col min="5" max="5" width="36" style="12" customWidth="1"/>
    <col min="6" max="6" width="12.7109375" style="12" customWidth="1"/>
    <col min="7" max="7" width="12.5703125" style="12" customWidth="1"/>
    <col min="8" max="8" width="12.42578125" style="12" bestFit="1" customWidth="1"/>
    <col min="9" max="9" width="12" style="12" customWidth="1"/>
    <col min="10" max="10" width="17.28515625" style="12" customWidth="1"/>
    <col min="11" max="11" width="9.28515625" style="12" customWidth="1"/>
    <col min="12" max="12" width="10.42578125" style="3" customWidth="1"/>
    <col min="13" max="13" width="9.85546875" style="12" customWidth="1"/>
    <col min="14" max="14" width="11.5703125" style="12" customWidth="1"/>
    <col min="15" max="15" width="14.140625" style="12" customWidth="1"/>
    <col min="16" max="16" width="10.85546875" style="12" customWidth="1"/>
    <col min="17" max="17" width="17.42578125" style="12" customWidth="1"/>
    <col min="18" max="18" width="19.140625" style="12" customWidth="1"/>
    <col min="19" max="19" width="14.42578125" style="12" customWidth="1"/>
    <col min="20" max="20" width="14.140625" style="12" bestFit="1" customWidth="1"/>
    <col min="21" max="21" width="9.5703125" style="12" bestFit="1" customWidth="1"/>
    <col min="22" max="16384" width="9.140625" style="12"/>
  </cols>
  <sheetData>
    <row r="1" spans="1:21" customFormat="1" ht="40.5" customHeight="1" x14ac:dyDescent="0.25">
      <c r="A1" s="5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21" customFormat="1" x14ac:dyDescent="0.25">
      <c r="A2" s="53" t="s">
        <v>19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</row>
    <row r="3" spans="1:21" s="1" customFormat="1" ht="67.5" customHeight="1" x14ac:dyDescent="0.25">
      <c r="A3" s="54" t="s">
        <v>21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</row>
    <row r="4" spans="1:21" s="2" customFormat="1" ht="60.75" customHeight="1" x14ac:dyDescent="0.25">
      <c r="A4" s="55" t="s">
        <v>0</v>
      </c>
      <c r="B4" s="57" t="s">
        <v>1</v>
      </c>
      <c r="C4" s="55" t="s">
        <v>20</v>
      </c>
      <c r="D4" s="59" t="s">
        <v>2</v>
      </c>
      <c r="E4" s="55" t="s">
        <v>3</v>
      </c>
      <c r="F4" s="55" t="s">
        <v>4</v>
      </c>
      <c r="G4" s="55"/>
      <c r="H4" s="55"/>
      <c r="I4" s="55" t="s">
        <v>5</v>
      </c>
      <c r="J4" s="55" t="s">
        <v>6</v>
      </c>
      <c r="K4" s="55" t="s">
        <v>7</v>
      </c>
      <c r="L4" s="65" t="s">
        <v>8</v>
      </c>
      <c r="M4" s="66" t="s">
        <v>9</v>
      </c>
      <c r="N4" s="61" t="s">
        <v>10</v>
      </c>
      <c r="O4" s="61"/>
      <c r="P4" s="61"/>
      <c r="Q4" s="61" t="s">
        <v>11</v>
      </c>
      <c r="R4" s="62" t="s">
        <v>12</v>
      </c>
    </row>
    <row r="5" spans="1:21" s="2" customFormat="1" ht="72" x14ac:dyDescent="0.25">
      <c r="A5" s="56"/>
      <c r="B5" s="58"/>
      <c r="C5" s="55"/>
      <c r="D5" s="59"/>
      <c r="E5" s="55"/>
      <c r="F5" s="24" t="s">
        <v>42</v>
      </c>
      <c r="G5" s="24" t="s">
        <v>43</v>
      </c>
      <c r="H5" s="24" t="s">
        <v>44</v>
      </c>
      <c r="I5" s="55"/>
      <c r="J5" s="55"/>
      <c r="K5" s="55"/>
      <c r="L5" s="65"/>
      <c r="M5" s="55"/>
      <c r="N5" s="23" t="s">
        <v>13</v>
      </c>
      <c r="O5" s="30" t="s">
        <v>14</v>
      </c>
      <c r="P5" s="31" t="s">
        <v>15</v>
      </c>
      <c r="Q5" s="61"/>
      <c r="R5" s="62"/>
    </row>
    <row r="6" spans="1:21" s="2" customFormat="1" ht="36" x14ac:dyDescent="0.25">
      <c r="A6" s="17"/>
      <c r="B6" s="28"/>
      <c r="C6" s="24" t="s">
        <v>40</v>
      </c>
      <c r="D6" s="32">
        <v>1</v>
      </c>
      <c r="E6" s="24" t="s">
        <v>30</v>
      </c>
      <c r="F6" s="33">
        <v>200</v>
      </c>
      <c r="G6" s="33">
        <v>150</v>
      </c>
      <c r="H6" s="33">
        <v>160</v>
      </c>
      <c r="I6" s="33"/>
      <c r="J6" s="34"/>
      <c r="K6" s="35" t="s">
        <v>22</v>
      </c>
      <c r="L6" s="25">
        <v>20</v>
      </c>
      <c r="M6" s="36">
        <v>3</v>
      </c>
      <c r="N6" s="37">
        <f t="shared" ref="N6:N19" si="0">IF(ISERR(AVERAGE(F6:I6)),"",AVERAGE(F6:I6))</f>
        <v>170</v>
      </c>
      <c r="O6" s="37">
        <f>IF(ISERR(STDEV(F6:I6)),"",STDEV(F6:H6))</f>
        <v>26.457513110645905</v>
      </c>
      <c r="P6" s="38">
        <f>IF(ISERR(O6/N6),"",O6/N6)</f>
        <v>0.15563243006262298</v>
      </c>
      <c r="Q6" s="33">
        <v>150</v>
      </c>
      <c r="R6" s="34">
        <f>Q6*L6</f>
        <v>3000</v>
      </c>
      <c r="S6" s="21"/>
      <c r="T6" s="19"/>
      <c r="U6" s="22"/>
    </row>
    <row r="7" spans="1:21" s="2" customFormat="1" ht="36" x14ac:dyDescent="0.25">
      <c r="A7" s="40"/>
      <c r="B7" s="41"/>
      <c r="C7" s="24" t="s">
        <v>40</v>
      </c>
      <c r="D7" s="32">
        <v>2</v>
      </c>
      <c r="E7" s="24" t="s">
        <v>31</v>
      </c>
      <c r="F7" s="33">
        <v>150</v>
      </c>
      <c r="G7" s="33">
        <v>140</v>
      </c>
      <c r="H7" s="33">
        <v>150</v>
      </c>
      <c r="I7" s="33"/>
      <c r="J7" s="34"/>
      <c r="K7" s="35" t="s">
        <v>22</v>
      </c>
      <c r="L7" s="25">
        <v>20</v>
      </c>
      <c r="M7" s="36">
        <v>3</v>
      </c>
      <c r="N7" s="37">
        <f t="shared" si="0"/>
        <v>146.66666666666666</v>
      </c>
      <c r="O7" s="37">
        <f t="shared" ref="O7:O19" si="1">IF(ISERR(STDEV(F7:I7)),"",STDEV(F7:H7))</f>
        <v>5.7735026918962573</v>
      </c>
      <c r="P7" s="38">
        <f t="shared" ref="P7:P19" si="2">IF(ISERR(O7/N7),"",O7/N7)</f>
        <v>3.936479108111085E-2</v>
      </c>
      <c r="Q7" s="33">
        <v>140</v>
      </c>
      <c r="R7" s="34">
        <f t="shared" ref="R7:R19" si="3">Q7*L7</f>
        <v>2800</v>
      </c>
      <c r="S7" s="21"/>
      <c r="T7" s="19"/>
      <c r="U7" s="22"/>
    </row>
    <row r="8" spans="1:21" s="2" customFormat="1" ht="48" x14ac:dyDescent="0.25">
      <c r="A8" s="40"/>
      <c r="B8" s="41"/>
      <c r="C8" s="24" t="s">
        <v>38</v>
      </c>
      <c r="D8" s="32">
        <v>3</v>
      </c>
      <c r="E8" s="48" t="s">
        <v>25</v>
      </c>
      <c r="F8" s="33"/>
      <c r="G8" s="33"/>
      <c r="H8" s="33"/>
      <c r="I8" s="33">
        <v>339.5</v>
      </c>
      <c r="J8" s="34"/>
      <c r="K8" s="35" t="s">
        <v>28</v>
      </c>
      <c r="L8" s="25">
        <v>5</v>
      </c>
      <c r="M8" s="36">
        <v>1</v>
      </c>
      <c r="N8" s="37">
        <f t="shared" si="0"/>
        <v>339.5</v>
      </c>
      <c r="O8" s="37" t="str">
        <f t="shared" si="1"/>
        <v/>
      </c>
      <c r="P8" s="38" t="str">
        <f t="shared" si="2"/>
        <v/>
      </c>
      <c r="Q8" s="33">
        <f t="shared" ref="Q8:Q9" si="4">ROUND(MIN(N8),2)</f>
        <v>339.5</v>
      </c>
      <c r="R8" s="34">
        <f t="shared" si="3"/>
        <v>1697.5</v>
      </c>
      <c r="S8" s="21"/>
      <c r="T8" s="19"/>
      <c r="U8" s="22"/>
    </row>
    <row r="9" spans="1:21" s="2" customFormat="1" ht="48" x14ac:dyDescent="0.25">
      <c r="A9" s="40"/>
      <c r="B9" s="41"/>
      <c r="C9" s="24" t="s">
        <v>39</v>
      </c>
      <c r="D9" s="32">
        <v>4</v>
      </c>
      <c r="E9" s="48" t="s">
        <v>26</v>
      </c>
      <c r="F9" s="33"/>
      <c r="G9" s="33"/>
      <c r="H9" s="33"/>
      <c r="I9" s="33">
        <v>20.100000000000001</v>
      </c>
      <c r="J9" s="34"/>
      <c r="K9" s="35" t="s">
        <v>29</v>
      </c>
      <c r="L9" s="25">
        <v>1600</v>
      </c>
      <c r="M9" s="36">
        <v>1</v>
      </c>
      <c r="N9" s="37">
        <f t="shared" si="0"/>
        <v>20.100000000000001</v>
      </c>
      <c r="O9" s="37" t="str">
        <f t="shared" si="1"/>
        <v/>
      </c>
      <c r="P9" s="38" t="str">
        <f t="shared" si="2"/>
        <v/>
      </c>
      <c r="Q9" s="33">
        <f t="shared" si="4"/>
        <v>20.100000000000001</v>
      </c>
      <c r="R9" s="34">
        <f t="shared" si="3"/>
        <v>32160.000000000004</v>
      </c>
      <c r="S9" s="21"/>
      <c r="T9" s="19"/>
      <c r="U9" s="22"/>
    </row>
    <row r="10" spans="1:21" s="2" customFormat="1" ht="36" x14ac:dyDescent="0.25">
      <c r="A10" s="40"/>
      <c r="B10" s="41"/>
      <c r="C10" s="24" t="s">
        <v>40</v>
      </c>
      <c r="D10" s="32">
        <v>5</v>
      </c>
      <c r="E10" s="24" t="s">
        <v>32</v>
      </c>
      <c r="F10" s="33">
        <v>528</v>
      </c>
      <c r="G10" s="33">
        <v>410</v>
      </c>
      <c r="H10" s="33">
        <v>450</v>
      </c>
      <c r="I10" s="33"/>
      <c r="J10" s="34"/>
      <c r="K10" s="35" t="s">
        <v>22</v>
      </c>
      <c r="L10" s="25">
        <v>15</v>
      </c>
      <c r="M10" s="36">
        <v>3</v>
      </c>
      <c r="N10" s="37">
        <f t="shared" si="0"/>
        <v>462.66666666666669</v>
      </c>
      <c r="O10" s="37">
        <f t="shared" si="1"/>
        <v>60.011110082494838</v>
      </c>
      <c r="P10" s="38">
        <f t="shared" si="2"/>
        <v>0.12970701026475828</v>
      </c>
      <c r="Q10" s="33">
        <v>410</v>
      </c>
      <c r="R10" s="34">
        <f t="shared" si="3"/>
        <v>6150</v>
      </c>
      <c r="S10" s="21"/>
      <c r="T10" s="19"/>
      <c r="U10" s="22"/>
    </row>
    <row r="11" spans="1:21" s="2" customFormat="1" ht="36" x14ac:dyDescent="0.25">
      <c r="A11" s="40"/>
      <c r="B11" s="41"/>
      <c r="C11" s="24" t="s">
        <v>40</v>
      </c>
      <c r="D11" s="32">
        <v>6</v>
      </c>
      <c r="E11" s="24" t="s">
        <v>33</v>
      </c>
      <c r="F11" s="33">
        <v>40</v>
      </c>
      <c r="G11" s="33">
        <v>35</v>
      </c>
      <c r="H11" s="33">
        <v>40</v>
      </c>
      <c r="I11" s="33"/>
      <c r="J11" s="34"/>
      <c r="K11" s="35" t="s">
        <v>22</v>
      </c>
      <c r="L11" s="25">
        <v>20</v>
      </c>
      <c r="M11" s="36">
        <v>3</v>
      </c>
      <c r="N11" s="37">
        <f t="shared" si="0"/>
        <v>38.333333333333336</v>
      </c>
      <c r="O11" s="37">
        <f t="shared" si="1"/>
        <v>2.8867513459481287</v>
      </c>
      <c r="P11" s="38">
        <f t="shared" si="2"/>
        <v>7.5306556850820744E-2</v>
      </c>
      <c r="Q11" s="33">
        <v>35</v>
      </c>
      <c r="R11" s="34">
        <f t="shared" si="3"/>
        <v>700</v>
      </c>
      <c r="S11" s="21"/>
      <c r="T11" s="19"/>
      <c r="U11" s="22"/>
    </row>
    <row r="12" spans="1:21" s="2" customFormat="1" ht="36" x14ac:dyDescent="0.25">
      <c r="A12" s="40"/>
      <c r="B12" s="41"/>
      <c r="C12" s="24" t="s">
        <v>40</v>
      </c>
      <c r="D12" s="32">
        <v>7</v>
      </c>
      <c r="E12" s="24" t="s">
        <v>34</v>
      </c>
      <c r="F12" s="33">
        <v>675</v>
      </c>
      <c r="G12" s="33">
        <v>1200</v>
      </c>
      <c r="H12" s="33">
        <v>1300</v>
      </c>
      <c r="I12" s="33"/>
      <c r="J12" s="34"/>
      <c r="K12" s="35" t="s">
        <v>22</v>
      </c>
      <c r="L12" s="25">
        <v>30</v>
      </c>
      <c r="M12" s="36">
        <v>3</v>
      </c>
      <c r="N12" s="37">
        <f t="shared" si="0"/>
        <v>1058.3333333333333</v>
      </c>
      <c r="O12" s="37">
        <f t="shared" si="1"/>
        <v>335.72061797472799</v>
      </c>
      <c r="P12" s="38">
        <f t="shared" si="2"/>
        <v>0.3172163319446249</v>
      </c>
      <c r="Q12" s="33">
        <v>675</v>
      </c>
      <c r="R12" s="34">
        <f t="shared" si="3"/>
        <v>20250</v>
      </c>
      <c r="S12" s="21"/>
      <c r="T12" s="19"/>
      <c r="U12" s="22"/>
    </row>
    <row r="13" spans="1:21" s="2" customFormat="1" ht="36" x14ac:dyDescent="0.25">
      <c r="A13" s="40"/>
      <c r="B13" s="41"/>
      <c r="C13" s="24" t="s">
        <v>40</v>
      </c>
      <c r="D13" s="32">
        <v>8</v>
      </c>
      <c r="E13" s="24" t="s">
        <v>35</v>
      </c>
      <c r="F13" s="33">
        <v>770</v>
      </c>
      <c r="G13" s="33">
        <v>900</v>
      </c>
      <c r="H13" s="33">
        <v>1300</v>
      </c>
      <c r="I13" s="33"/>
      <c r="J13" s="34"/>
      <c r="K13" s="35" t="s">
        <v>22</v>
      </c>
      <c r="L13" s="25">
        <v>10</v>
      </c>
      <c r="M13" s="36">
        <v>3</v>
      </c>
      <c r="N13" s="37">
        <f t="shared" si="0"/>
        <v>990</v>
      </c>
      <c r="O13" s="37">
        <f t="shared" si="1"/>
        <v>276.22454633866266</v>
      </c>
      <c r="P13" s="38">
        <f t="shared" si="2"/>
        <v>0.2790146932713764</v>
      </c>
      <c r="Q13" s="33">
        <v>770</v>
      </c>
      <c r="R13" s="34">
        <f t="shared" si="3"/>
        <v>7700</v>
      </c>
      <c r="S13" s="21"/>
      <c r="T13" s="19"/>
      <c r="U13" s="22"/>
    </row>
    <row r="14" spans="1:21" s="2" customFormat="1" ht="36" x14ac:dyDescent="0.25">
      <c r="A14" s="40"/>
      <c r="B14" s="41"/>
      <c r="C14" s="24" t="s">
        <v>40</v>
      </c>
      <c r="D14" s="32">
        <v>9</v>
      </c>
      <c r="E14" s="24" t="s">
        <v>36</v>
      </c>
      <c r="F14" s="33">
        <v>180</v>
      </c>
      <c r="G14" s="33">
        <v>100</v>
      </c>
      <c r="H14" s="33">
        <v>150</v>
      </c>
      <c r="I14" s="33"/>
      <c r="J14" s="34"/>
      <c r="K14" s="35" t="s">
        <v>22</v>
      </c>
      <c r="L14" s="25">
        <v>30</v>
      </c>
      <c r="M14" s="36">
        <v>3</v>
      </c>
      <c r="N14" s="37">
        <f t="shared" si="0"/>
        <v>143.33333333333334</v>
      </c>
      <c r="O14" s="37">
        <f t="shared" si="1"/>
        <v>40.41451884327379</v>
      </c>
      <c r="P14" s="38">
        <f t="shared" si="2"/>
        <v>0.28196175937167756</v>
      </c>
      <c r="Q14" s="33">
        <v>100</v>
      </c>
      <c r="R14" s="34">
        <f t="shared" si="3"/>
        <v>3000</v>
      </c>
      <c r="S14" s="21"/>
      <c r="T14" s="19"/>
      <c r="U14" s="22"/>
    </row>
    <row r="15" spans="1:21" s="2" customFormat="1" ht="36" x14ac:dyDescent="0.25">
      <c r="A15" s="40"/>
      <c r="B15" s="41"/>
      <c r="C15" s="24" t="s">
        <v>45</v>
      </c>
      <c r="D15" s="32">
        <v>10</v>
      </c>
      <c r="E15" s="24" t="s">
        <v>37</v>
      </c>
      <c r="F15" s="33">
        <v>800</v>
      </c>
      <c r="G15" s="33">
        <v>1000</v>
      </c>
      <c r="H15" s="33">
        <v>1300</v>
      </c>
      <c r="I15" s="33"/>
      <c r="J15" s="34"/>
      <c r="K15" s="35" t="s">
        <v>22</v>
      </c>
      <c r="L15" s="25">
        <v>4</v>
      </c>
      <c r="M15" s="36">
        <v>3</v>
      </c>
      <c r="N15" s="37">
        <f t="shared" si="0"/>
        <v>1033.3333333333333</v>
      </c>
      <c r="O15" s="37">
        <f t="shared" si="1"/>
        <v>251.66114784235816</v>
      </c>
      <c r="P15" s="38">
        <f t="shared" si="2"/>
        <v>0.24354304629905629</v>
      </c>
      <c r="Q15" s="33">
        <v>800</v>
      </c>
      <c r="R15" s="34">
        <f t="shared" si="3"/>
        <v>3200</v>
      </c>
      <c r="S15" s="21"/>
      <c r="T15" s="19"/>
      <c r="U15" s="22"/>
    </row>
    <row r="16" spans="1:21" s="2" customFormat="1" ht="24" x14ac:dyDescent="0.25">
      <c r="A16" s="40"/>
      <c r="B16" s="41"/>
      <c r="C16" s="24" t="s">
        <v>41</v>
      </c>
      <c r="D16" s="32">
        <v>11</v>
      </c>
      <c r="E16" s="24" t="s">
        <v>49</v>
      </c>
      <c r="F16" s="33">
        <v>1010</v>
      </c>
      <c r="G16" s="33">
        <v>1000</v>
      </c>
      <c r="H16" s="33">
        <v>1300</v>
      </c>
      <c r="I16" s="33"/>
      <c r="J16" s="34"/>
      <c r="K16" s="35" t="s">
        <v>22</v>
      </c>
      <c r="L16" s="25">
        <v>4</v>
      </c>
      <c r="M16" s="36">
        <v>3</v>
      </c>
      <c r="N16" s="37">
        <f t="shared" si="0"/>
        <v>1103.3333333333333</v>
      </c>
      <c r="O16" s="37">
        <f t="shared" si="1"/>
        <v>170.39170558842721</v>
      </c>
      <c r="P16" s="38">
        <f t="shared" si="2"/>
        <v>0.15443357001972255</v>
      </c>
      <c r="Q16" s="33">
        <v>1000</v>
      </c>
      <c r="R16" s="34">
        <f t="shared" si="3"/>
        <v>4000</v>
      </c>
      <c r="S16" s="21"/>
      <c r="T16" s="19"/>
      <c r="U16" s="22"/>
    </row>
    <row r="17" spans="1:21" s="2" customFormat="1" ht="24" x14ac:dyDescent="0.25">
      <c r="A17" s="40"/>
      <c r="B17" s="41"/>
      <c r="C17" s="24" t="s">
        <v>41</v>
      </c>
      <c r="D17" s="32">
        <v>12</v>
      </c>
      <c r="E17" s="24" t="s">
        <v>48</v>
      </c>
      <c r="F17" s="33">
        <v>300</v>
      </c>
      <c r="G17" s="33">
        <v>250</v>
      </c>
      <c r="H17" s="33">
        <v>350</v>
      </c>
      <c r="I17" s="33"/>
      <c r="J17" s="34"/>
      <c r="K17" s="35" t="s">
        <v>22</v>
      </c>
      <c r="L17" s="25">
        <v>20</v>
      </c>
      <c r="M17" s="36">
        <v>3</v>
      </c>
      <c r="N17" s="37">
        <f t="shared" si="0"/>
        <v>300</v>
      </c>
      <c r="O17" s="37">
        <f t="shared" si="1"/>
        <v>50</v>
      </c>
      <c r="P17" s="38">
        <f t="shared" si="2"/>
        <v>0.16666666666666666</v>
      </c>
      <c r="Q17" s="33">
        <v>250</v>
      </c>
      <c r="R17" s="34">
        <f t="shared" si="3"/>
        <v>5000</v>
      </c>
      <c r="S17" s="21"/>
      <c r="T17" s="19"/>
      <c r="U17" s="22"/>
    </row>
    <row r="18" spans="1:21" s="2" customFormat="1" ht="24" x14ac:dyDescent="0.25">
      <c r="A18" s="40"/>
      <c r="B18" s="41"/>
      <c r="C18" s="24" t="s">
        <v>41</v>
      </c>
      <c r="D18" s="32">
        <v>13</v>
      </c>
      <c r="E18" s="24" t="s">
        <v>47</v>
      </c>
      <c r="F18" s="33">
        <v>320</v>
      </c>
      <c r="G18" s="33">
        <v>250</v>
      </c>
      <c r="H18" s="33">
        <v>350</v>
      </c>
      <c r="I18" s="33"/>
      <c r="J18" s="34"/>
      <c r="K18" s="35" t="s">
        <v>22</v>
      </c>
      <c r="L18" s="25">
        <v>20</v>
      </c>
      <c r="M18" s="36">
        <v>3</v>
      </c>
      <c r="N18" s="37">
        <f t="shared" si="0"/>
        <v>306.66666666666669</v>
      </c>
      <c r="O18" s="37">
        <f t="shared" si="1"/>
        <v>51.316014394468937</v>
      </c>
      <c r="P18" s="38">
        <f t="shared" si="2"/>
        <v>0.16733482954718132</v>
      </c>
      <c r="Q18" s="33">
        <v>250</v>
      </c>
      <c r="R18" s="34">
        <f t="shared" si="3"/>
        <v>5000</v>
      </c>
      <c r="S18" s="21"/>
      <c r="T18" s="19"/>
      <c r="U18" s="22"/>
    </row>
    <row r="19" spans="1:21" s="27" customFormat="1" ht="51" x14ac:dyDescent="0.25">
      <c r="A19" s="26"/>
      <c r="B19" s="29"/>
      <c r="C19" s="47" t="s">
        <v>50</v>
      </c>
      <c r="D19" s="46">
        <v>14</v>
      </c>
      <c r="E19" s="45" t="s">
        <v>46</v>
      </c>
      <c r="F19" s="42">
        <v>40</v>
      </c>
      <c r="G19" s="42">
        <v>30</v>
      </c>
      <c r="H19" s="42">
        <v>50</v>
      </c>
      <c r="I19" s="42"/>
      <c r="J19" s="42"/>
      <c r="K19" s="43" t="s">
        <v>22</v>
      </c>
      <c r="L19" s="44">
        <v>10</v>
      </c>
      <c r="M19" s="42">
        <v>3</v>
      </c>
      <c r="N19" s="37">
        <f t="shared" si="0"/>
        <v>40</v>
      </c>
      <c r="O19" s="37">
        <f t="shared" si="1"/>
        <v>10</v>
      </c>
      <c r="P19" s="38">
        <f t="shared" si="2"/>
        <v>0.25</v>
      </c>
      <c r="Q19" s="33">
        <v>30</v>
      </c>
      <c r="R19" s="34">
        <f t="shared" si="3"/>
        <v>300</v>
      </c>
    </row>
    <row r="20" spans="1:21" s="4" customFormat="1" x14ac:dyDescent="0.2">
      <c r="A20" s="15"/>
      <c r="B20" s="14"/>
      <c r="C20" s="39"/>
      <c r="D20" s="63" t="s">
        <v>16</v>
      </c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16">
        <f>SUM(R6:R19)</f>
        <v>94957.5</v>
      </c>
    </row>
    <row r="21" spans="1:21" customFormat="1" ht="21.75" customHeight="1" x14ac:dyDescent="0.25">
      <c r="A21" s="64" t="s">
        <v>51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</row>
    <row r="22" spans="1:21" customFormat="1" ht="29.25" customHeight="1" x14ac:dyDescent="0.25">
      <c r="A22" s="67" t="s">
        <v>23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</row>
    <row r="23" spans="1:21" customFormat="1" ht="55.5" customHeight="1" x14ac:dyDescent="0.25">
      <c r="A23" s="67" t="s">
        <v>24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</row>
    <row r="24" spans="1:21" customFormat="1" ht="13.5" customHeight="1" x14ac:dyDescent="0.25">
      <c r="A24" s="68" t="s">
        <v>18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</row>
    <row r="25" spans="1:21" customFormat="1" ht="28.5" customHeight="1" x14ac:dyDescent="0.25">
      <c r="A25" s="64" t="s">
        <v>27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</row>
    <row r="26" spans="1:21" customFormat="1" x14ac:dyDescent="0.25">
      <c r="A26" s="5"/>
      <c r="B26" s="6"/>
      <c r="C26" s="5"/>
      <c r="D26" s="7"/>
      <c r="E26" s="5"/>
      <c r="F26" s="5"/>
      <c r="G26" s="5"/>
      <c r="H26" s="5"/>
      <c r="I26" s="8"/>
      <c r="J26" s="5"/>
      <c r="K26" s="5"/>
      <c r="L26" s="5"/>
      <c r="M26" s="8"/>
      <c r="R26" s="18"/>
    </row>
    <row r="27" spans="1:21" s="11" customFormat="1" hidden="1" x14ac:dyDescent="0.25">
      <c r="B27" s="9"/>
      <c r="D27" s="9" t="s">
        <v>17</v>
      </c>
      <c r="E27" s="10"/>
      <c r="F27" s="10"/>
      <c r="G27" s="10"/>
      <c r="H27" s="10"/>
      <c r="I27" s="10"/>
      <c r="J27" s="10"/>
      <c r="O27" s="60"/>
      <c r="P27" s="60"/>
      <c r="Q27" s="60"/>
      <c r="R27" s="60"/>
    </row>
    <row r="29" spans="1:21" x14ac:dyDescent="0.25">
      <c r="R29" s="20"/>
    </row>
  </sheetData>
  <autoFilter ref="A5:R6" xr:uid="{00000000-0009-0000-0000-000000000000}"/>
  <mergeCells count="24">
    <mergeCell ref="O27:R27"/>
    <mergeCell ref="Q4:Q5"/>
    <mergeCell ref="R4:R5"/>
    <mergeCell ref="D20:Q20"/>
    <mergeCell ref="A25:R25"/>
    <mergeCell ref="I4:I5"/>
    <mergeCell ref="J4:J5"/>
    <mergeCell ref="K4:K5"/>
    <mergeCell ref="L4:L5"/>
    <mergeCell ref="M4:M5"/>
    <mergeCell ref="N4:P4"/>
    <mergeCell ref="A21:R21"/>
    <mergeCell ref="A22:R22"/>
    <mergeCell ref="A23:R23"/>
    <mergeCell ref="A24:R24"/>
    <mergeCell ref="A1:R1"/>
    <mergeCell ref="A2:R2"/>
    <mergeCell ref="A3:R3"/>
    <mergeCell ref="A4:A5"/>
    <mergeCell ref="B4:B5"/>
    <mergeCell ref="C4:C5"/>
    <mergeCell ref="D4:D5"/>
    <mergeCell ref="E4:E5"/>
    <mergeCell ref="F4:H4"/>
  </mergeCells>
  <phoneticPr fontId="16" type="noConversion"/>
  <conditionalFormatting sqref="P6:P19">
    <cfRule type="cellIs" dxfId="2" priority="49" stopIfTrue="1" operator="greaterThanOrEqual">
      <formula>0.33</formula>
    </cfRule>
    <cfRule type="cellIs" dxfId="1" priority="50" stopIfTrue="1" operator="greaterThanOrEqual">
      <formula>0.33</formula>
    </cfRule>
    <cfRule type="cellIs" dxfId="0" priority="51" stopIfTrue="1" operator="between">
      <formula>33</formula>
      <formula>100</formula>
    </cfRule>
  </conditionalFormatting>
  <pageMargins left="0.19685039370078741" right="0.39370078740157483" top="0" bottom="0" header="0" footer="0"/>
  <pageSetup paperSize="9"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BA0C4-166D-445C-A729-F4E5A8465ABB}">
  <dimension ref="D8:D17"/>
  <sheetViews>
    <sheetView workbookViewId="0">
      <selection activeCell="F23" sqref="F23"/>
    </sheetView>
  </sheetViews>
  <sheetFormatPr defaultRowHeight="15" x14ac:dyDescent="0.25"/>
  <cols>
    <col min="4" max="4" width="34.140625" customWidth="1"/>
  </cols>
  <sheetData>
    <row r="8" spans="4:4" ht="15.75" x14ac:dyDescent="0.25">
      <c r="D8" s="49">
        <v>2994.1371084337302</v>
      </c>
    </row>
    <row r="11" spans="4:4" x14ac:dyDescent="0.25">
      <c r="D11">
        <v>103</v>
      </c>
    </row>
    <row r="14" spans="4:4" x14ac:dyDescent="0.25">
      <c r="D14" s="50">
        <f>D11*D8</f>
        <v>308396.12216867419</v>
      </c>
    </row>
    <row r="17" spans="4:4" x14ac:dyDescent="0.25">
      <c r="D17" t="s">
        <v>52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Общий</vt:lpstr>
      <vt:lpstr>Лист1</vt:lpstr>
      <vt:lpstr>Общий!Область_печати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Ирина Александровна Сидорова</cp:lastModifiedBy>
  <cp:lastPrinted>2026-04-20T07:54:34Z</cp:lastPrinted>
  <dcterms:created xsi:type="dcterms:W3CDTF">2022-10-26T12:51:50Z</dcterms:created>
  <dcterms:modified xsi:type="dcterms:W3CDTF">2026-05-05T13:29:00Z</dcterms:modified>
</cp:coreProperties>
</file>