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2760" yWindow="32760" windowWidth="20730" windowHeight="11625"/>
  </bookViews>
  <sheets>
    <sheet name="Расчет Н(М)ЦК" sheetId="2" r:id="rId1"/>
    <sheet name="Лист1" sheetId="9" r:id="rId2"/>
  </sheets>
  <definedNames>
    <definedName name="_GoBack" localSheetId="0">'Расчет Н(М)ЦК'!#REF!</definedName>
    <definedName name="_xlnm.Print_Area" localSheetId="0">'Расчет Н(М)ЦК'!$A$2:$M$10</definedName>
  </definedNames>
  <calcPr calcId="144525"/>
</workbook>
</file>

<file path=xl/calcChain.xml><?xml version="1.0" encoding="utf-8"?>
<calcChain xmlns="http://schemas.openxmlformats.org/spreadsheetml/2006/main">
  <c r="I6" i="2" l="1"/>
  <c r="J6" i="2" s="1"/>
  <c r="L6" i="2"/>
  <c r="M6" i="2" s="1"/>
  <c r="M7" i="2" l="1"/>
  <c r="I9" i="2" s="1"/>
  <c r="K6" i="2"/>
</calcChain>
</file>

<file path=xl/sharedStrings.xml><?xml version="1.0" encoding="utf-8"?>
<sst xmlns="http://schemas.openxmlformats.org/spreadsheetml/2006/main" count="24" uniqueCount="24">
  <si>
    <t>№</t>
  </si>
  <si>
    <t>Ед. изм</t>
  </si>
  <si>
    <t>Кол-во</t>
  </si>
  <si>
    <t>Среднее квадратичное отклонение</t>
  </si>
  <si>
    <t xml:space="preserve">Средняя арифметическая цена за единицу     &lt;ц&gt; </t>
  </si>
  <si>
    <t>Однородность совокупности значений выявленных цен, используемых в расчете Н(М)ЦК</t>
  </si>
  <si>
    <t>Наименование</t>
  </si>
  <si>
    <r>
      <t xml:space="preserve">Коэффициент вариации цен V (%)           </t>
    </r>
    <r>
      <rPr>
        <i/>
        <sz val="10"/>
        <color indexed="8"/>
        <rFont val="Times New Roman"/>
        <family val="1"/>
        <charset val="204"/>
      </rPr>
      <t xml:space="preserve">         (не должен превышать 33%)</t>
    </r>
  </si>
  <si>
    <t>В результате проведенного расчета Н(М)ЦК  составила:</t>
  </si>
  <si>
    <t>рублей</t>
  </si>
  <si>
    <t>За Н(М)ЦК принято минимальное значение из предложенных коммерческих предложений</t>
  </si>
  <si>
    <t>Минимальная цена за единицу измерения (рублей)</t>
  </si>
  <si>
    <t>Н(М)ЦК, определяемая методом сопоставимых рыночных цен (анализа рынка). (рублей) с учетом минимального значения за ед.изм.</t>
  </si>
  <si>
    <t>Специалист по закупкам</t>
  </si>
  <si>
    <t>усл.</t>
  </si>
  <si>
    <t>Д.М. Коврижкина</t>
  </si>
  <si>
    <t>Оказание услуг по специальной оценки условий труда рабочих мест</t>
  </si>
  <si>
    <t xml:space="preserve">Реквизиты документов, на основании которых произведен расчет Н(М)ЦК (руб./ед.изм.) </t>
  </si>
  <si>
    <t>Коммерческое предложение №1 вх. от 06.05.2026 года</t>
  </si>
  <si>
    <t>Коммерческое предложение №2 вх. от 06.05.2026 года</t>
  </si>
  <si>
    <t>Коммерческое предложение №3 вх. от 06.05.2026 года</t>
  </si>
  <si>
    <t xml:space="preserve">УТВЕРЖДАЮ:
Главный врач
СПб ГБУЗ СП №19 Пушкинского района
______________ И.В. Березкина
«12» мая 2026 г
</t>
  </si>
  <si>
    <t>Определение и обоснование начальной (максимальной) цены контракта.
Заказчик: Санкт-Петербургское государственное бюджетное учреждение здравоохранения «Стоматологическая поликлиника №19 Пушкинского района»
Начальная (максимальная) цена контракта (далее – НМЦК) определяется и обосновывается в соответствии с требованиями статьи 22 Закона, методических рекомендаций по применению методов определения начальной (максимальной) цены контракта, утвержденных приказом Министерства экономического развития Российской Федерации от 02.10.2013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  посредством применения метода сопоставимых рыночных цен (анализа рынка). В целях применения метода сопоставимых рыночных цен заказчиком осуществлены следующие действия:
- направлены запросы в адрес не менее пяти потенциальным исполнителям, осуществляющих оказание идентичных услуг, планируемых к закупке: 06.05.2026/1 от 06.05.2026, 06.05.2026/2 от 06.05.2026, 06.05.2026/3 от 06.05.2026,06.05.2026/4 от 06.05.2026, 06.05.2026/5 от 06.05.2026. Получено 4 ценовых предложения на запросы заказчика №1 от 06.05.2026, №2 от 06.05.2026, №3 от 06.05.2026, №4 от 06.05.2026.</t>
  </si>
  <si>
    <t>Коммерческое предложение №4 вх. от 06.05.2026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</si>
</sst>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р_.;[Red]#,##0.00_р_."/>
  </numFmts>
  <fonts count="16" x14ac:knownFonts="1">
    <font>
      <sz val="11"/>
      <color theme="1"/>
      <name val="Calibri"/>
      <family val="2"/>
      <charset val="204"/>
      <scheme val="minor"/>
    </font>
    <font>
      <b/>
      <sz val="10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Arial Cyr"/>
      <charset val="204"/>
    </font>
    <font>
      <sz val="11"/>
      <color rgb="FF000000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2" fillId="0" borderId="0"/>
  </cellStyleXfs>
  <cellXfs count="38">
    <xf numFmtId="0" fontId="0" fillId="0" borderId="0" xfId="0"/>
    <xf numFmtId="0" fontId="7" fillId="0" borderId="0" xfId="0" applyFont="1"/>
    <xf numFmtId="0" fontId="7" fillId="0" borderId="0" xfId="0" applyFont="1" applyAlignment="1">
      <alignment vertical="center"/>
    </xf>
    <xf numFmtId="0" fontId="4" fillId="0" borderId="0" xfId="0" applyFont="1" applyFill="1" applyAlignment="1" applyProtection="1">
      <alignment vertical="center"/>
      <protection locked="0"/>
    </xf>
    <xf numFmtId="0" fontId="8" fillId="0" borderId="0" xfId="0" applyFont="1"/>
    <xf numFmtId="0" fontId="5" fillId="0" borderId="0" xfId="0" applyFont="1" applyAlignment="1" applyProtection="1">
      <alignment horizontal="left" vertical="top" wrapText="1"/>
      <protection locked="0"/>
    </xf>
    <xf numFmtId="0" fontId="5" fillId="0" borderId="0" xfId="0" applyFont="1"/>
    <xf numFmtId="0" fontId="5" fillId="0" borderId="0" xfId="0" applyFont="1" applyAlignment="1" applyProtection="1">
      <alignment wrapText="1"/>
      <protection locked="0"/>
    </xf>
    <xf numFmtId="0" fontId="5" fillId="0" borderId="0" xfId="0" applyFont="1" applyAlignment="1" applyProtection="1">
      <alignment horizontal="center" wrapText="1"/>
      <protection locked="0"/>
    </xf>
    <xf numFmtId="0" fontId="3" fillId="0" borderId="0" xfId="0" applyFont="1" applyBorder="1" applyAlignment="1">
      <alignment horizontal="left" vertical="top" wrapText="1"/>
    </xf>
    <xf numFmtId="0" fontId="7" fillId="2" borderId="0" xfId="0" applyFont="1" applyFill="1"/>
    <xf numFmtId="0" fontId="6" fillId="2" borderId="1" xfId="0" applyFont="1" applyFill="1" applyBorder="1" applyAlignment="1">
      <alignment horizontal="center" vertical="center" wrapText="1"/>
    </xf>
    <xf numFmtId="0" fontId="9" fillId="2" borderId="0" xfId="0" applyFont="1" applyFill="1" applyAlignment="1">
      <alignment horizontal="center" vertical="top"/>
    </xf>
    <xf numFmtId="2" fontId="9" fillId="2" borderId="1" xfId="0" applyNumberFormat="1" applyFont="1" applyFill="1" applyBorder="1" applyAlignment="1">
      <alignment horizontal="center" vertical="center" wrapText="1"/>
    </xf>
    <xf numFmtId="4" fontId="11" fillId="0" borderId="1" xfId="0" applyNumberFormat="1" applyFont="1" applyBorder="1" applyAlignment="1">
      <alignment horizontal="center" vertical="center" wrapText="1"/>
    </xf>
    <xf numFmtId="2" fontId="9" fillId="0" borderId="1" xfId="0" applyNumberFormat="1" applyFont="1" applyFill="1" applyBorder="1" applyAlignment="1">
      <alignment horizontal="center" vertical="center" wrapText="1"/>
    </xf>
    <xf numFmtId="164" fontId="3" fillId="0" borderId="0" xfId="0" applyNumberFormat="1" applyFont="1" applyFill="1" applyAlignment="1">
      <alignment vertical="center"/>
    </xf>
    <xf numFmtId="4" fontId="13" fillId="0" borderId="1" xfId="0" applyNumberFormat="1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5" fillId="0" borderId="0" xfId="0" applyFont="1" applyAlignment="1" applyProtection="1">
      <alignment horizontal="left" vertical="center" wrapText="1"/>
      <protection locked="0"/>
    </xf>
    <xf numFmtId="0" fontId="5" fillId="0" borderId="0" xfId="0" applyFont="1" applyAlignment="1">
      <alignment vertical="center"/>
    </xf>
    <xf numFmtId="0" fontId="5" fillId="0" borderId="0" xfId="0" applyFont="1" applyAlignment="1" applyProtection="1">
      <alignment vertical="center" wrapText="1"/>
      <protection locked="0"/>
    </xf>
    <xf numFmtId="0" fontId="1" fillId="2" borderId="1" xfId="0" applyFont="1" applyFill="1" applyBorder="1" applyAlignment="1">
      <alignment horizontal="center" vertical="top" wrapText="1"/>
    </xf>
    <xf numFmtId="0" fontId="15" fillId="0" borderId="1" xfId="0" applyFont="1" applyBorder="1" applyAlignment="1">
      <alignment horizontal="justify" vertical="center" wrapText="1"/>
    </xf>
    <xf numFmtId="0" fontId="14" fillId="0" borderId="1" xfId="0" applyFont="1" applyBorder="1" applyAlignment="1">
      <alignment horizontal="center" vertical="center" wrapText="1"/>
    </xf>
    <xf numFmtId="0" fontId="11" fillId="3" borderId="1" xfId="0" applyFont="1" applyFill="1" applyBorder="1" applyAlignment="1">
      <alignment vertical="top" wrapText="1"/>
    </xf>
    <xf numFmtId="0" fontId="10" fillId="0" borderId="1" xfId="0" applyFont="1" applyBorder="1" applyAlignment="1">
      <alignment wrapText="1"/>
    </xf>
    <xf numFmtId="0" fontId="10" fillId="0" borderId="1" xfId="0" applyFont="1" applyBorder="1" applyAlignment="1">
      <alignment horizontal="right" wrapText="1"/>
    </xf>
    <xf numFmtId="0" fontId="6" fillId="2" borderId="1" xfId="0" applyFont="1" applyFill="1" applyBorder="1" applyAlignment="1">
      <alignment horizontal="center" vertical="top" wrapText="1"/>
    </xf>
    <xf numFmtId="0" fontId="7" fillId="0" borderId="0" xfId="0" applyFont="1" applyAlignment="1">
      <alignment wrapText="1"/>
    </xf>
    <xf numFmtId="0" fontId="5" fillId="0" borderId="0" xfId="0" applyFont="1" applyAlignment="1" applyProtection="1">
      <alignment vertical="center" wrapText="1"/>
      <protection locked="0"/>
    </xf>
    <xf numFmtId="0" fontId="0" fillId="0" borderId="0" xfId="0" applyAlignment="1">
      <alignment wrapText="1"/>
    </xf>
    <xf numFmtId="0" fontId="3" fillId="0" borderId="0" xfId="0" applyFont="1" applyBorder="1" applyAlignment="1">
      <alignment horizontal="left" vertical="center"/>
    </xf>
    <xf numFmtId="0" fontId="3" fillId="0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 wrapText="1"/>
    </xf>
    <xf numFmtId="0" fontId="3" fillId="0" borderId="0" xfId="0" applyFont="1" applyBorder="1" applyAlignment="1">
      <alignment horizontal="left" vertical="top" wrapText="1"/>
    </xf>
  </cellXfs>
  <cellStyles count="2">
    <cellStyle name="Обычный" xfId="0" builtinId="0"/>
    <cellStyle name="Обычный 2" xfId="1"/>
  </cellStyles>
  <dxfs count="1"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22860</xdr:colOff>
      <xdr:row>4</xdr:row>
      <xdr:rowOff>678180</xdr:rowOff>
    </xdr:from>
    <xdr:to>
      <xdr:col>11</xdr:col>
      <xdr:colOff>0</xdr:colOff>
      <xdr:row>4</xdr:row>
      <xdr:rowOff>1028700</xdr:rowOff>
    </xdr:to>
    <xdr:pic>
      <xdr:nvPicPr>
        <xdr:cNvPr id="288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841480" y="7376160"/>
          <a:ext cx="1356360" cy="350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9</xdr:col>
      <xdr:colOff>55721</xdr:colOff>
      <xdr:row>4</xdr:row>
      <xdr:rowOff>624840</xdr:rowOff>
    </xdr:from>
    <xdr:to>
      <xdr:col>10</xdr:col>
      <xdr:colOff>10000</xdr:colOff>
      <xdr:row>4</xdr:row>
      <xdr:rowOff>1066800</xdr:rowOff>
    </xdr:to>
    <xdr:pic>
      <xdr:nvPicPr>
        <xdr:cNvPr id="2881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735752" y="5554028"/>
          <a:ext cx="1168717" cy="4419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1"/>
  <sheetViews>
    <sheetView tabSelected="1" zoomScale="80" zoomScaleNormal="80" zoomScaleSheetLayoutView="75" workbookViewId="0">
      <selection activeCell="F11" sqref="F11:H11"/>
    </sheetView>
  </sheetViews>
  <sheetFormatPr defaultColWidth="9.140625" defaultRowHeight="12.75" x14ac:dyDescent="0.2"/>
  <cols>
    <col min="1" max="1" width="3.140625" style="1" customWidth="1"/>
    <col min="2" max="2" width="37.5703125" style="1" customWidth="1"/>
    <col min="3" max="3" width="5.85546875" style="1" customWidth="1"/>
    <col min="4" max="4" width="6.85546875" style="1" customWidth="1"/>
    <col min="5" max="7" width="14" style="1" customWidth="1"/>
    <col min="8" max="8" width="14.42578125" style="1" customWidth="1"/>
    <col min="9" max="10" width="18.140625" style="1" customWidth="1"/>
    <col min="11" max="11" width="20.140625" style="1" customWidth="1"/>
    <col min="12" max="12" width="14.5703125" style="1" customWidth="1"/>
    <col min="13" max="13" width="18.7109375" style="1" customWidth="1"/>
    <col min="14" max="16384" width="9.140625" style="1"/>
  </cols>
  <sheetData>
    <row r="1" spans="1:13" ht="102" x14ac:dyDescent="0.2">
      <c r="M1" s="29" t="s">
        <v>21</v>
      </c>
    </row>
    <row r="2" spans="1:13" ht="182.25" customHeight="1" x14ac:dyDescent="0.2">
      <c r="A2" s="33" t="s">
        <v>22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</row>
    <row r="3" spans="1:13" s="10" customFormat="1" ht="30.75" customHeight="1" x14ac:dyDescent="0.2">
      <c r="A3" s="34" t="s">
        <v>0</v>
      </c>
      <c r="B3" s="34" t="s">
        <v>6</v>
      </c>
      <c r="C3" s="34" t="s">
        <v>1</v>
      </c>
      <c r="D3" s="34" t="s">
        <v>2</v>
      </c>
      <c r="E3" s="36" t="s">
        <v>17</v>
      </c>
      <c r="F3" s="36"/>
      <c r="G3" s="36"/>
      <c r="H3" s="36"/>
      <c r="I3" s="35" t="s">
        <v>5</v>
      </c>
      <c r="J3" s="35"/>
      <c r="K3" s="35"/>
      <c r="L3" s="34" t="s">
        <v>11</v>
      </c>
      <c r="M3" s="34" t="s">
        <v>12</v>
      </c>
    </row>
    <row r="4" spans="1:13" s="10" customFormat="1" ht="19.5" customHeight="1" x14ac:dyDescent="0.2">
      <c r="A4" s="34"/>
      <c r="B4" s="34"/>
      <c r="C4" s="34"/>
      <c r="D4" s="34"/>
      <c r="E4" s="36"/>
      <c r="F4" s="36"/>
      <c r="G4" s="36"/>
      <c r="H4" s="36"/>
      <c r="I4" s="35"/>
      <c r="J4" s="35"/>
      <c r="K4" s="35"/>
      <c r="L4" s="34"/>
      <c r="M4" s="34"/>
    </row>
    <row r="5" spans="1:13" s="10" customFormat="1" ht="80.25" customHeight="1" x14ac:dyDescent="0.2">
      <c r="A5" s="34"/>
      <c r="B5" s="34"/>
      <c r="C5" s="34"/>
      <c r="D5" s="34"/>
      <c r="E5" s="28" t="s">
        <v>18</v>
      </c>
      <c r="F5" s="28" t="s">
        <v>19</v>
      </c>
      <c r="G5" s="28" t="s">
        <v>20</v>
      </c>
      <c r="H5" s="28" t="s">
        <v>23</v>
      </c>
      <c r="I5" s="22" t="s">
        <v>4</v>
      </c>
      <c r="J5" s="22" t="s">
        <v>3</v>
      </c>
      <c r="K5" s="22" t="s">
        <v>7</v>
      </c>
      <c r="L5" s="34"/>
      <c r="M5" s="34"/>
    </row>
    <row r="6" spans="1:13" s="12" customFormat="1" ht="59.25" customHeight="1" x14ac:dyDescent="0.25">
      <c r="A6" s="11">
        <v>1</v>
      </c>
      <c r="B6" s="23" t="s">
        <v>16</v>
      </c>
      <c r="C6" s="18" t="s">
        <v>14</v>
      </c>
      <c r="D6" s="24">
        <v>3</v>
      </c>
      <c r="E6" s="14">
        <v>3100</v>
      </c>
      <c r="F6" s="14">
        <v>3200</v>
      </c>
      <c r="G6" s="14">
        <v>3000</v>
      </c>
      <c r="H6" s="14">
        <v>4000</v>
      </c>
      <c r="I6" s="13">
        <f>AVERAGE(E6:H6)</f>
        <v>3325</v>
      </c>
      <c r="J6" s="13">
        <f>SQRT(((SUM((POWER(H6-I6,2)),(POWER(F6-I6,2)),(POWER(E6-I6,2)),)/(COLUMNS(E6:H6)-1))))</f>
        <v>417.08312520807328</v>
      </c>
      <c r="K6" s="13">
        <f t="shared" ref="K6" si="0">J6/I6*100</f>
        <v>12.543853389716489</v>
      </c>
      <c r="L6" s="13">
        <f>MIN(E6:H6)</f>
        <v>3000</v>
      </c>
      <c r="M6" s="15">
        <f>L6*D6</f>
        <v>9000</v>
      </c>
    </row>
    <row r="7" spans="1:13" s="12" customFormat="1" ht="15" x14ac:dyDescent="0.2">
      <c r="A7" s="11"/>
      <c r="B7" s="25"/>
      <c r="C7" s="26"/>
      <c r="D7" s="27"/>
      <c r="E7" s="17"/>
      <c r="F7" s="17"/>
      <c r="G7" s="17"/>
      <c r="H7" s="17"/>
      <c r="I7" s="13"/>
      <c r="J7" s="13"/>
      <c r="K7" s="13"/>
      <c r="L7" s="13"/>
      <c r="M7" s="15">
        <f>SUM(M6:M6)</f>
        <v>9000</v>
      </c>
    </row>
    <row r="8" spans="1:13" s="2" customFormat="1" ht="15.75" x14ac:dyDescent="0.25">
      <c r="A8" s="37" t="s">
        <v>10</v>
      </c>
      <c r="B8" s="37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</row>
    <row r="9" spans="1:13" s="2" customFormat="1" ht="15.75" x14ac:dyDescent="0.25">
      <c r="A9" s="32" t="s">
        <v>8</v>
      </c>
      <c r="B9" s="32"/>
      <c r="C9" s="32"/>
      <c r="D9" s="32"/>
      <c r="E9" s="32"/>
      <c r="F9" s="32"/>
      <c r="G9" s="32"/>
      <c r="H9" s="32"/>
      <c r="I9" s="16">
        <f>M7</f>
        <v>9000</v>
      </c>
      <c r="J9" s="9" t="s">
        <v>9</v>
      </c>
      <c r="K9" s="9"/>
      <c r="L9" s="9"/>
      <c r="M9" s="9"/>
    </row>
    <row r="10" spans="1:13" s="3" customFormat="1" ht="15.75" x14ac:dyDescent="0.25">
      <c r="A10" s="4"/>
      <c r="B10" s="5"/>
      <c r="C10" s="5"/>
      <c r="D10" s="6"/>
      <c r="E10" s="7"/>
      <c r="F10" s="7"/>
      <c r="G10" s="7"/>
      <c r="H10" s="8"/>
      <c r="L10" s="6"/>
      <c r="M10" s="6"/>
    </row>
    <row r="11" spans="1:13" s="3" customFormat="1" ht="26.25" customHeight="1" x14ac:dyDescent="0.25">
      <c r="A11" s="5"/>
      <c r="B11" s="19" t="s">
        <v>13</v>
      </c>
      <c r="C11" s="19"/>
      <c r="D11" s="20"/>
      <c r="E11" s="21"/>
      <c r="F11" s="30" t="s">
        <v>15</v>
      </c>
      <c r="G11" s="30"/>
      <c r="H11" s="31"/>
      <c r="L11" s="6"/>
      <c r="M11" s="6"/>
    </row>
  </sheetData>
  <mergeCells count="12">
    <mergeCell ref="F11:H11"/>
    <mergeCell ref="A9:H9"/>
    <mergeCell ref="A2:M2"/>
    <mergeCell ref="A3:A5"/>
    <mergeCell ref="I3:K4"/>
    <mergeCell ref="M3:M5"/>
    <mergeCell ref="L3:L5"/>
    <mergeCell ref="B3:B5"/>
    <mergeCell ref="C3:C5"/>
    <mergeCell ref="D3:D5"/>
    <mergeCell ref="E3:H4"/>
    <mergeCell ref="A8:M8"/>
  </mergeCells>
  <phoneticPr fontId="0" type="noConversion"/>
  <conditionalFormatting sqref="K6:K7">
    <cfRule type="expression" dxfId="0" priority="57" stopIfTrue="1">
      <formula>#REF!&gt;33</formula>
    </cfRule>
  </conditionalFormatting>
  <pageMargins left="0.70866141732283472" right="0.70866141732283472" top="0.74803149606299213" bottom="0.74803149606299213" header="0.31496062992125984" footer="0.31496062992125984"/>
  <pageSetup paperSize="9" scale="5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Расчет Н(М)ЦК</vt:lpstr>
      <vt:lpstr>Лист1</vt:lpstr>
      <vt:lpstr>'Расчет Н(М)ЦК'!Область_печати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SaVa</dc:creator>
  <cp:lastModifiedBy>Econ2</cp:lastModifiedBy>
  <cp:lastPrinted>2021-01-27T12:52:12Z</cp:lastPrinted>
  <dcterms:created xsi:type="dcterms:W3CDTF">2014-01-15T18:15:09Z</dcterms:created>
  <dcterms:modified xsi:type="dcterms:W3CDTF">2026-05-12T11:33:40Z</dcterms:modified>
</cp:coreProperties>
</file>