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Медосмотр\"/>
    </mc:Choice>
  </mc:AlternateContent>
  <xr:revisionPtr revIDLastSave="0" documentId="13_ncr:1_{F7B7F99D-3F73-46C3-8E3A-20F39FFC980C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Инвентарь для худ.гимнастики" sheetId="5" r:id="rId1"/>
    <sheet name="Лист2" sheetId="3" r:id="rId2"/>
  </sheets>
  <definedNames>
    <definedName name="_xlnm._FilterDatabase" localSheetId="0" hidden="1">'Инвентарь для худ.гимнастики'!$A$7:$M$30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5" l="1"/>
  <c r="E10" i="5"/>
  <c r="E11" i="5"/>
  <c r="E12" i="5"/>
  <c r="E13" i="5"/>
  <c r="E14" i="5"/>
  <c r="E15" i="5"/>
  <c r="E16" i="5"/>
  <c r="F16" i="5" s="1"/>
  <c r="E17" i="5"/>
  <c r="E18" i="5"/>
  <c r="E19" i="5"/>
  <c r="F19" i="5" s="1"/>
  <c r="E20" i="5"/>
  <c r="F20" i="5" s="1"/>
  <c r="E21" i="5"/>
  <c r="E22" i="5"/>
  <c r="E23" i="5"/>
  <c r="E24" i="5"/>
  <c r="E25" i="5"/>
  <c r="E26" i="5"/>
  <c r="E27" i="5"/>
  <c r="E28" i="5"/>
  <c r="F28" i="5" s="1"/>
  <c r="E29" i="5"/>
  <c r="F29" i="5" s="1"/>
  <c r="E8" i="5"/>
  <c r="K29" i="5"/>
  <c r="J29" i="5"/>
  <c r="L29" i="5" s="1"/>
  <c r="K28" i="5"/>
  <c r="J28" i="5"/>
  <c r="K27" i="5"/>
  <c r="J27" i="5"/>
  <c r="L27" i="5" s="1"/>
  <c r="F27" i="5"/>
  <c r="K26" i="5"/>
  <c r="J26" i="5"/>
  <c r="L26" i="5" s="1"/>
  <c r="F26" i="5"/>
  <c r="K25" i="5"/>
  <c r="J25" i="5"/>
  <c r="L25" i="5" s="1"/>
  <c r="F25" i="5"/>
  <c r="K24" i="5"/>
  <c r="J24" i="5"/>
  <c r="L24" i="5" s="1"/>
  <c r="F24" i="5"/>
  <c r="K23" i="5"/>
  <c r="J23" i="5"/>
  <c r="L23" i="5" s="1"/>
  <c r="F23" i="5"/>
  <c r="K22" i="5"/>
  <c r="J22" i="5"/>
  <c r="L22" i="5" s="1"/>
  <c r="F22" i="5"/>
  <c r="K21" i="5"/>
  <c r="J21" i="5"/>
  <c r="L21" i="5" s="1"/>
  <c r="F21" i="5"/>
  <c r="K20" i="5"/>
  <c r="J20" i="5"/>
  <c r="L20" i="5" s="1"/>
  <c r="K19" i="5"/>
  <c r="J19" i="5"/>
  <c r="L19" i="5" s="1"/>
  <c r="K18" i="5"/>
  <c r="J18" i="5"/>
  <c r="L18" i="5" s="1"/>
  <c r="F18" i="5"/>
  <c r="K17" i="5"/>
  <c r="J17" i="5"/>
  <c r="L17" i="5" s="1"/>
  <c r="F17" i="5"/>
  <c r="K16" i="5"/>
  <c r="J16" i="5"/>
  <c r="L16" i="5" s="1"/>
  <c r="K15" i="5"/>
  <c r="J15" i="5"/>
  <c r="L15" i="5" s="1"/>
  <c r="F15" i="5"/>
  <c r="K14" i="5"/>
  <c r="J14" i="5"/>
  <c r="L14" i="5" s="1"/>
  <c r="F14" i="5"/>
  <c r="K13" i="5"/>
  <c r="L13" i="5" s="1"/>
  <c r="J13" i="5"/>
  <c r="F13" i="5"/>
  <c r="K12" i="5"/>
  <c r="J12" i="5"/>
  <c r="L12" i="5" s="1"/>
  <c r="F12" i="5"/>
  <c r="K11" i="5"/>
  <c r="J11" i="5"/>
  <c r="L11" i="5" s="1"/>
  <c r="F11" i="5"/>
  <c r="K10" i="5"/>
  <c r="J10" i="5"/>
  <c r="L10" i="5" s="1"/>
  <c r="F10" i="5"/>
  <c r="K9" i="5"/>
  <c r="J9" i="5"/>
  <c r="L9" i="5" s="1"/>
  <c r="F9" i="5"/>
  <c r="K8" i="5"/>
  <c r="J8" i="5"/>
  <c r="L8" i="5" s="1"/>
  <c r="F8" i="5"/>
  <c r="L28" i="5" l="1"/>
  <c r="F30" i="5"/>
</calcChain>
</file>

<file path=xl/sharedStrings.xml><?xml version="1.0" encoding="utf-8"?>
<sst xmlns="http://schemas.openxmlformats.org/spreadsheetml/2006/main" count="88" uniqueCount="46">
  <si>
    <t xml:space="preserve">Обоснование начальной (максимальной) цены контракта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</si>
  <si>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</si>
  <si>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</si>
  <si>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№ п/п</t>
  </si>
  <si>
    <t>Ед. изм.</t>
  </si>
  <si>
    <t>Кол-во</t>
  </si>
  <si>
    <t>Цена, руб. в т.ч. НДС</t>
  </si>
  <si>
    <t>Сумма, руб. в т.ч. НДС</t>
  </si>
  <si>
    <t>Цена единицы товара, предложенная поставщиком (Исполнителем, подрядчиком), (руб., в т.ч. НДС)</t>
  </si>
  <si>
    <t>Определение однородности совокупности значений выявленных цен</t>
  </si>
  <si>
    <t>ОКПД2</t>
  </si>
  <si>
    <t>Среднее квадратичное отклонение</t>
  </si>
  <si>
    <t>Среднее значение</t>
  </si>
  <si>
    <t>Коэффициент вариации</t>
  </si>
  <si>
    <t>ШТ</t>
  </si>
  <si>
    <t>86.21.10.190</t>
  </si>
  <si>
    <t>Осмотр врача оториноларинголога</t>
  </si>
  <si>
    <t>Осмотр врача психиатра</t>
  </si>
  <si>
    <t>Осмотр врача нарколога</t>
  </si>
  <si>
    <t>Осмотр врача акушера-гинеколога с проведением бактериологического (на флору) и цитологического (на атипичные клетки) исследования</t>
  </si>
  <si>
    <t>Маммография обеих молочных желез в двух проекциях (женщины после 40)</t>
  </si>
  <si>
    <t>Мазок на GN</t>
  </si>
  <si>
    <t>Клинический анализ крови (гемоглобин, цветной показатель, эритроциты, тромбоциты, лейкоциты, лейкоцитарная формула, СОЭ)</t>
  </si>
  <si>
    <t>Диагностические лабораторные копрологические исследования на гельминтозы</t>
  </si>
  <si>
    <t>Лабораторные исследования на энтеробиоз методом липкой ленты (без забора материала)</t>
  </si>
  <si>
    <t>Диагностические лабораторные копрологические исследования на протозоозы</t>
  </si>
  <si>
    <t>Первичное оформление личной медицинской книжки с проведением гигиенической подготовки и аттестации</t>
  </si>
  <si>
    <t>Оформление личной медицинской книжки с проведением очередной гигиенической подготовки и аттестации</t>
  </si>
  <si>
    <t>Осмотр врача стоматолога</t>
  </si>
  <si>
    <t>Осмотр врача невролога</t>
  </si>
  <si>
    <t>УЗИ малого таза</t>
  </si>
  <si>
    <t>ЭКГ</t>
  </si>
  <si>
    <t>Осмотр врача дерматовенеролога</t>
  </si>
  <si>
    <t>Анализ крови на RW</t>
  </si>
  <si>
    <t>Биохимический скрининг (содержание в сыворотке крови глюкозы, холестирина)</t>
  </si>
  <si>
    <t>Исследование внутриглазного давления</t>
  </si>
  <si>
    <t>Клинический анализ мочи (удельный вес, белок, сахар, микроскопия осадка)</t>
  </si>
  <si>
    <t>Итого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</si>
  <si>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</si>
  <si>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</si>
  <si>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Директор_______________________М.Ю. Баранов</t>
  </si>
  <si>
    <t>Осмотр врача терапевта-профпатолога с выдачей заключения и оформлением результатов осмотра в санитарной медицинской книжке</t>
  </si>
  <si>
    <t>Поставщик 1 вх. № б/н 05.03.2026</t>
  </si>
  <si>
    <t>Поставщик 2 вх. № б/н от 10.03.2026</t>
  </si>
  <si>
    <t>Поставщик 3 вх. № б/н от 16.03.2026</t>
  </si>
  <si>
    <t>Наименование услуги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</si>
</sst>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2" x14ac:knownFonts="1"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indexed="8"/>
      <name val="Times New Roman"/>
      <charset val="204"/>
    </font>
    <font>
      <b/>
      <sz val="11"/>
      <color theme="1"/>
      <name val="Times New Roman"/>
      <charset val="204"/>
    </font>
    <font>
      <b/>
      <sz val="11"/>
      <color indexed="8"/>
      <name val="Times New Roman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0"/>
      <color indexed="8"/>
      <name val="Arial"/>
      <charset val="204"/>
    </font>
    <font>
      <sz val="10"/>
      <name val="Arial Cyr"/>
      <charset val="204"/>
    </font>
    <font>
      <sz val="11"/>
      <color indexed="8"/>
      <name val="Calibri"/>
      <charset val="204"/>
    </font>
    <font>
      <sz val="10"/>
      <name val="Arial"/>
      <charset val="204"/>
    </font>
    <font>
      <sz val="11"/>
      <color theme="1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0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11" fillId="0" borderId="0"/>
    <xf numFmtId="0" fontId="11" fillId="0" borderId="0"/>
  </cellStyleXfs>
  <cellXfs count="33">
    <xf numFmtId="0" fontId="0" fillId="0" borderId="0" xfId="0"/>
    <xf numFmtId="0" fontId="1" fillId="0" borderId="0" xfId="8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164" fontId="1" fillId="0" borderId="0" xfId="8" applyNumberFormat="1" applyFont="1" applyAlignment="1">
      <alignment vertical="center"/>
    </xf>
    <xf numFmtId="0" fontId="1" fillId="0" borderId="1" xfId="8" applyFont="1" applyBorder="1" applyAlignment="1">
      <alignment vertical="center"/>
    </xf>
    <xf numFmtId="164" fontId="1" fillId="0" borderId="1" xfId="8" applyNumberFormat="1" applyFont="1" applyBorder="1" applyAlignment="1">
      <alignment vertical="center"/>
    </xf>
    <xf numFmtId="0" fontId="3" fillId="0" borderId="1" xfId="8" applyFont="1" applyBorder="1" applyAlignment="1">
      <alignment horizontal="center" vertical="center" wrapText="1"/>
    </xf>
    <xf numFmtId="164" fontId="3" fillId="0" borderId="1" xfId="8" applyNumberFormat="1" applyFont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  <xf numFmtId="0" fontId="1" fillId="0" borderId="1" xfId="8" applyFont="1" applyBorder="1" applyAlignment="1">
      <alignment horizontal="center" vertical="center" wrapText="1"/>
    </xf>
    <xf numFmtId="164" fontId="1" fillId="0" borderId="1" xfId="8" applyNumberFormat="1" applyFont="1" applyBorder="1" applyAlignment="1">
      <alignment horizontal="center" vertical="center" wrapText="1"/>
    </xf>
    <xf numFmtId="164" fontId="6" fillId="0" borderId="1" xfId="8" applyNumberFormat="1" applyFont="1" applyBorder="1" applyAlignment="1">
      <alignment horizontal="center" vertical="center" wrapText="1"/>
    </xf>
    <xf numFmtId="0" fontId="1" fillId="0" borderId="0" xfId="8" applyFont="1" applyAlignment="1">
      <alignment vertical="center" wrapText="1"/>
    </xf>
    <xf numFmtId="164" fontId="1" fillId="0" borderId="0" xfId="8" applyNumberFormat="1" applyFont="1" applyAlignment="1">
      <alignment vertical="center" wrapText="1"/>
    </xf>
    <xf numFmtId="164" fontId="1" fillId="0" borderId="0" xfId="8" applyNumberFormat="1" applyFont="1" applyAlignment="1">
      <alignment horizontal="center" vertical="center" wrapText="1"/>
    </xf>
    <xf numFmtId="164" fontId="1" fillId="0" borderId="1" xfId="8" applyNumberFormat="1" applyFont="1" applyBorder="1" applyAlignment="1">
      <alignment horizontal="center" vertical="center"/>
    </xf>
    <xf numFmtId="10" fontId="1" fillId="0" borderId="1" xfId="8" applyNumberFormat="1" applyFont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>
      <alignment horizontal="left" vertical="top" wrapText="1"/>
    </xf>
    <xf numFmtId="0" fontId="3" fillId="0" borderId="3" xfId="8" applyFont="1" applyBorder="1" applyAlignment="1">
      <alignment horizontal="right" vertical="center" wrapText="1"/>
    </xf>
    <xf numFmtId="0" fontId="3" fillId="0" borderId="4" xfId="8" applyFont="1" applyBorder="1" applyAlignment="1">
      <alignment horizontal="right" vertical="center" wrapText="1"/>
    </xf>
    <xf numFmtId="0" fontId="3" fillId="0" borderId="2" xfId="8" applyFont="1" applyBorder="1" applyAlignment="1">
      <alignment horizontal="righ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1" xfId="8" applyFont="1" applyBorder="1" applyAlignment="1">
      <alignment horizontal="center" vertical="center" wrapText="1"/>
    </xf>
    <xf numFmtId="164" fontId="3" fillId="0" borderId="1" xfId="8" applyNumberFormat="1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0" fontId="3" fillId="0" borderId="1" xfId="8" applyFont="1" applyBorder="1" applyAlignment="1">
      <alignment horizontal="left" vertical="center"/>
    </xf>
    <xf numFmtId="0" fontId="4" fillId="0" borderId="1" xfId="8" applyFont="1" applyBorder="1" applyAlignment="1">
      <alignment horizontal="center" vertical="center" wrapText="1"/>
    </xf>
    <xf numFmtId="0" fontId="4" fillId="0" borderId="5" xfId="8" applyFont="1" applyBorder="1" applyAlignment="1">
      <alignment horizontal="center" vertical="center" wrapText="1"/>
    </xf>
    <xf numFmtId="0" fontId="4" fillId="0" borderId="6" xfId="8" applyFont="1" applyBorder="1" applyAlignment="1">
      <alignment horizontal="center" vertical="center" wrapText="1"/>
    </xf>
    <xf numFmtId="0" fontId="4" fillId="0" borderId="7" xfId="8" applyFont="1" applyBorder="1" applyAlignment="1">
      <alignment horizontal="center" vertical="center" wrapText="1"/>
    </xf>
  </cellXfs>
  <cellStyles count="10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  <cellStyle name="Обычный 2 2" xfId="4" xr:uid="{00000000-0005-0000-0000-000034000000}"/>
    <cellStyle name="Обычный 3" xfId="5" xr:uid="{00000000-0005-0000-0000-000035000000}"/>
    <cellStyle name="Обычный 3 2" xfId="6" xr:uid="{00000000-0005-0000-0000-000036000000}"/>
    <cellStyle name="Обычный 4" xfId="7" xr:uid="{00000000-0005-0000-0000-000037000000}"/>
    <cellStyle name="Обычный 5" xfId="8" xr:uid="{00000000-0005-0000-0000-000038000000}"/>
    <cellStyle name="Обычный 6" xfId="9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O36"/>
  <sheetViews>
    <sheetView tabSelected="1" topLeftCell="A10" workbookViewId="0">
      <selection activeCell="B14" sqref="B14"/>
    </sheetView>
  </sheetViews>
  <sheetFormatPr defaultColWidth="9.140625" defaultRowHeight="15" x14ac:dyDescent="0.25"/>
  <cols>
    <col min="1" max="1" width="3.5703125" style="1" customWidth="1"/>
    <col min="2" max="2" width="72.85546875" style="1" customWidth="1"/>
    <col min="3" max="3" width="10.42578125" style="1" customWidth="1"/>
    <col min="4" max="4" width="7" style="1" customWidth="1"/>
    <col min="5" max="5" width="9.85546875" style="4" customWidth="1"/>
    <col min="6" max="6" width="11.140625" style="1" customWidth="1"/>
    <col min="7" max="7" width="11" style="1" customWidth="1"/>
    <col min="8" max="8" width="11.140625" style="1" customWidth="1"/>
    <col min="9" max="9" width="11.5703125" style="1" customWidth="1"/>
    <col min="10" max="10" width="13.5703125" style="1" customWidth="1"/>
    <col min="11" max="11" width="10.85546875" style="1" customWidth="1"/>
    <col min="12" max="12" width="13" style="4" customWidth="1"/>
    <col min="13" max="13" width="15.5703125" style="1" customWidth="1"/>
    <col min="14" max="15" width="10.140625" style="1"/>
    <col min="16" max="16384" width="9.140625" style="1"/>
  </cols>
  <sheetData>
    <row r="3" spans="1:15" x14ac:dyDescent="0.25">
      <c r="A3" s="5"/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5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6"/>
      <c r="M4" s="5"/>
    </row>
    <row r="5" spans="1:15" x14ac:dyDescent="0.25">
      <c r="A5" s="5"/>
      <c r="B5" s="27" t="s">
        <v>1</v>
      </c>
      <c r="C5" s="27"/>
      <c r="D5" s="27"/>
      <c r="E5" s="27"/>
      <c r="F5" s="27"/>
      <c r="G5" s="28" t="s">
        <v>2</v>
      </c>
      <c r="H5" s="28"/>
      <c r="I5" s="28"/>
      <c r="J5" s="28"/>
      <c r="K5" s="28"/>
      <c r="L5" s="28"/>
      <c r="M5" s="28"/>
    </row>
    <row r="6" spans="1:15" ht="71.25" customHeight="1" x14ac:dyDescent="0.25">
      <c r="A6" s="25" t="s">
        <v>3</v>
      </c>
      <c r="B6" s="25" t="s">
        <v>45</v>
      </c>
      <c r="C6" s="25" t="s">
        <v>4</v>
      </c>
      <c r="D6" s="25" t="s">
        <v>5</v>
      </c>
      <c r="E6" s="26" t="s">
        <v>6</v>
      </c>
      <c r="F6" s="25" t="s">
        <v>7</v>
      </c>
      <c r="G6" s="29" t="s">
        <v>8</v>
      </c>
      <c r="H6" s="29"/>
      <c r="I6" s="29"/>
      <c r="J6" s="30" t="s">
        <v>9</v>
      </c>
      <c r="K6" s="31"/>
      <c r="L6" s="32"/>
      <c r="M6" s="25" t="s">
        <v>10</v>
      </c>
    </row>
    <row r="7" spans="1:15" ht="66" customHeight="1" x14ac:dyDescent="0.25">
      <c r="A7" s="25"/>
      <c r="B7" s="25"/>
      <c r="C7" s="25"/>
      <c r="D7" s="25"/>
      <c r="E7" s="26"/>
      <c r="F7" s="25"/>
      <c r="G7" s="7" t="s">
        <v>42</v>
      </c>
      <c r="H7" s="7" t="s">
        <v>43</v>
      </c>
      <c r="I7" s="7" t="s">
        <v>44</v>
      </c>
      <c r="J7" s="7" t="s">
        <v>11</v>
      </c>
      <c r="K7" s="7" t="s">
        <v>12</v>
      </c>
      <c r="L7" s="8" t="s">
        <v>13</v>
      </c>
      <c r="M7" s="25"/>
    </row>
    <row r="8" spans="1:15" ht="35.25" customHeight="1" x14ac:dyDescent="0.25">
      <c r="A8" s="7">
        <v>1</v>
      </c>
      <c r="B8" s="19" t="s">
        <v>41</v>
      </c>
      <c r="C8" s="9" t="s">
        <v>14</v>
      </c>
      <c r="D8" s="10">
        <v>80</v>
      </c>
      <c r="E8" s="11">
        <f>G8</f>
        <v>300</v>
      </c>
      <c r="F8" s="12">
        <f>E8*D8</f>
        <v>24000</v>
      </c>
      <c r="G8" s="11">
        <v>300</v>
      </c>
      <c r="H8" s="11">
        <v>100</v>
      </c>
      <c r="I8" s="11">
        <v>300</v>
      </c>
      <c r="J8" s="16">
        <f>STDEV(G8:I8)</f>
        <v>115.47005383792514</v>
      </c>
      <c r="K8" s="16">
        <f>AVERAGE(G8:I8)</f>
        <v>233.33333333333334</v>
      </c>
      <c r="L8" s="17">
        <f>J8/K8</f>
        <v>0.4948716593053934</v>
      </c>
      <c r="M8" s="7" t="s">
        <v>15</v>
      </c>
    </row>
    <row r="9" spans="1:15" x14ac:dyDescent="0.25">
      <c r="A9" s="7">
        <v>2</v>
      </c>
      <c r="B9" s="19" t="s">
        <v>16</v>
      </c>
      <c r="C9" s="9" t="s">
        <v>14</v>
      </c>
      <c r="D9" s="10">
        <v>80</v>
      </c>
      <c r="E9" s="11">
        <f t="shared" ref="E9:E29" si="0">G9</f>
        <v>200</v>
      </c>
      <c r="F9" s="12">
        <f t="shared" ref="F9:F29" si="1">E9*D9</f>
        <v>16000</v>
      </c>
      <c r="G9" s="11">
        <v>200</v>
      </c>
      <c r="H9" s="11">
        <v>300</v>
      </c>
      <c r="I9" s="11">
        <v>300</v>
      </c>
      <c r="J9" s="16">
        <f t="shared" ref="J9:J29" si="2">STDEV(G9:I9)</f>
        <v>57.735026918962532</v>
      </c>
      <c r="K9" s="16">
        <f t="shared" ref="K9:K29" si="3">AVERAGE(G9:I9)</f>
        <v>266.66666666666669</v>
      </c>
      <c r="L9" s="17">
        <f t="shared" ref="L9:L29" si="4">J9/K9</f>
        <v>0.21650635094610948</v>
      </c>
      <c r="M9" s="7" t="s">
        <v>15</v>
      </c>
      <c r="N9" s="4"/>
      <c r="O9" s="4"/>
    </row>
    <row r="10" spans="1:15" ht="15" customHeight="1" x14ac:dyDescent="0.25">
      <c r="A10" s="7">
        <v>3</v>
      </c>
      <c r="B10" s="19" t="s">
        <v>17</v>
      </c>
      <c r="C10" s="9" t="s">
        <v>14</v>
      </c>
      <c r="D10" s="10">
        <v>80</v>
      </c>
      <c r="E10" s="11">
        <f t="shared" si="0"/>
        <v>100</v>
      </c>
      <c r="F10" s="12">
        <f t="shared" si="1"/>
        <v>8000</v>
      </c>
      <c r="G10" s="11">
        <v>100</v>
      </c>
      <c r="H10" s="11">
        <v>100</v>
      </c>
      <c r="I10" s="11">
        <v>300</v>
      </c>
      <c r="J10" s="16">
        <f t="shared" si="2"/>
        <v>115.47005383792516</v>
      </c>
      <c r="K10" s="16">
        <f t="shared" si="3"/>
        <v>166.66666666666666</v>
      </c>
      <c r="L10" s="17">
        <f t="shared" si="4"/>
        <v>0.69282032302755103</v>
      </c>
      <c r="M10" s="7" t="s">
        <v>15</v>
      </c>
      <c r="N10" s="4"/>
      <c r="O10" s="4"/>
    </row>
    <row r="11" spans="1:15" x14ac:dyDescent="0.25">
      <c r="A11" s="7">
        <v>4</v>
      </c>
      <c r="B11" s="19" t="s">
        <v>18</v>
      </c>
      <c r="C11" s="9" t="s">
        <v>14</v>
      </c>
      <c r="D11" s="10">
        <v>80</v>
      </c>
      <c r="E11" s="11">
        <f t="shared" si="0"/>
        <v>100</v>
      </c>
      <c r="F11" s="12">
        <f t="shared" si="1"/>
        <v>8000</v>
      </c>
      <c r="G11" s="11">
        <v>100</v>
      </c>
      <c r="H11" s="11">
        <v>100</v>
      </c>
      <c r="I11" s="11">
        <v>300</v>
      </c>
      <c r="J11" s="16">
        <f t="shared" si="2"/>
        <v>115.47005383792516</v>
      </c>
      <c r="K11" s="16">
        <f t="shared" si="3"/>
        <v>166.66666666666666</v>
      </c>
      <c r="L11" s="17">
        <f t="shared" si="4"/>
        <v>0.69282032302755103</v>
      </c>
      <c r="M11" s="7" t="s">
        <v>15</v>
      </c>
      <c r="N11" s="4"/>
      <c r="O11" s="4"/>
    </row>
    <row r="12" spans="1:15" ht="45" customHeight="1" x14ac:dyDescent="0.25">
      <c r="A12" s="7">
        <v>5</v>
      </c>
      <c r="B12" s="19" t="s">
        <v>19</v>
      </c>
      <c r="C12" s="9" t="s">
        <v>14</v>
      </c>
      <c r="D12" s="10">
        <v>60</v>
      </c>
      <c r="E12" s="11">
        <f t="shared" si="0"/>
        <v>1500</v>
      </c>
      <c r="F12" s="12">
        <f t="shared" si="1"/>
        <v>90000</v>
      </c>
      <c r="G12" s="11">
        <v>1500</v>
      </c>
      <c r="H12" s="11">
        <v>1000</v>
      </c>
      <c r="I12" s="11">
        <v>1000</v>
      </c>
      <c r="J12" s="16">
        <f t="shared" si="2"/>
        <v>288.67513459481273</v>
      </c>
      <c r="K12" s="16">
        <f t="shared" si="3"/>
        <v>1166.6666666666667</v>
      </c>
      <c r="L12" s="17">
        <f t="shared" si="4"/>
        <v>0.24743582965269661</v>
      </c>
      <c r="M12" s="7" t="s">
        <v>15</v>
      </c>
      <c r="N12" s="4"/>
      <c r="O12" s="4"/>
    </row>
    <row r="13" spans="1:15" x14ac:dyDescent="0.25">
      <c r="A13" s="7">
        <v>6</v>
      </c>
      <c r="B13" s="19" t="s">
        <v>20</v>
      </c>
      <c r="C13" s="9" t="s">
        <v>14</v>
      </c>
      <c r="D13" s="10">
        <v>25</v>
      </c>
      <c r="E13" s="11">
        <f t="shared" si="0"/>
        <v>900</v>
      </c>
      <c r="F13" s="12">
        <f t="shared" si="1"/>
        <v>22500</v>
      </c>
      <c r="G13" s="11">
        <v>900</v>
      </c>
      <c r="H13" s="11">
        <v>1600</v>
      </c>
      <c r="I13" s="11">
        <v>1400</v>
      </c>
      <c r="J13" s="16">
        <f t="shared" si="2"/>
        <v>360.55512754639892</v>
      </c>
      <c r="K13" s="16">
        <f t="shared" si="3"/>
        <v>1300</v>
      </c>
      <c r="L13" s="17">
        <f t="shared" si="4"/>
        <v>0.27735009811261457</v>
      </c>
      <c r="M13" s="7" t="s">
        <v>15</v>
      </c>
      <c r="N13" s="4"/>
      <c r="O13" s="4"/>
    </row>
    <row r="14" spans="1:15" x14ac:dyDescent="0.25">
      <c r="A14" s="7">
        <v>7</v>
      </c>
      <c r="B14" s="19" t="s">
        <v>21</v>
      </c>
      <c r="C14" s="9" t="s">
        <v>14</v>
      </c>
      <c r="D14" s="10">
        <v>60</v>
      </c>
      <c r="E14" s="11">
        <f t="shared" si="0"/>
        <v>200</v>
      </c>
      <c r="F14" s="12">
        <f t="shared" si="1"/>
        <v>12000</v>
      </c>
      <c r="G14" s="11">
        <v>200</v>
      </c>
      <c r="H14" s="11">
        <v>150</v>
      </c>
      <c r="I14" s="11">
        <v>200</v>
      </c>
      <c r="J14" s="16">
        <f t="shared" si="2"/>
        <v>28.86751345948133</v>
      </c>
      <c r="K14" s="16">
        <f t="shared" si="3"/>
        <v>183.33333333333334</v>
      </c>
      <c r="L14" s="17">
        <f t="shared" si="4"/>
        <v>0.15745916432444362</v>
      </c>
      <c r="M14" s="7" t="s">
        <v>15</v>
      </c>
      <c r="N14" s="4"/>
      <c r="O14" s="4"/>
    </row>
    <row r="15" spans="1:15" ht="30" x14ac:dyDescent="0.25">
      <c r="A15" s="7">
        <v>8</v>
      </c>
      <c r="B15" s="19" t="s">
        <v>22</v>
      </c>
      <c r="C15" s="9" t="s">
        <v>14</v>
      </c>
      <c r="D15" s="10">
        <v>80</v>
      </c>
      <c r="E15" s="11">
        <f t="shared" si="0"/>
        <v>300</v>
      </c>
      <c r="F15" s="12">
        <f t="shared" si="1"/>
        <v>24000</v>
      </c>
      <c r="G15" s="11">
        <v>300</v>
      </c>
      <c r="H15" s="11">
        <v>170</v>
      </c>
      <c r="I15" s="11">
        <v>170</v>
      </c>
      <c r="J15" s="16">
        <f t="shared" si="2"/>
        <v>75.05553499465131</v>
      </c>
      <c r="K15" s="16">
        <f t="shared" si="3"/>
        <v>213.33333333333334</v>
      </c>
      <c r="L15" s="17">
        <f t="shared" si="4"/>
        <v>0.35182282028742801</v>
      </c>
      <c r="M15" s="7" t="s">
        <v>15</v>
      </c>
      <c r="N15" s="4"/>
      <c r="O15" s="4"/>
    </row>
    <row r="16" spans="1:15" ht="30" x14ac:dyDescent="0.25">
      <c r="A16" s="7">
        <v>9</v>
      </c>
      <c r="B16" s="19" t="s">
        <v>23</v>
      </c>
      <c r="C16" s="9" t="s">
        <v>14</v>
      </c>
      <c r="D16" s="10">
        <v>80</v>
      </c>
      <c r="E16" s="11">
        <f t="shared" si="0"/>
        <v>200</v>
      </c>
      <c r="F16" s="12">
        <f t="shared" si="1"/>
        <v>16000</v>
      </c>
      <c r="G16" s="11">
        <v>200</v>
      </c>
      <c r="H16" s="11">
        <v>150</v>
      </c>
      <c r="I16" s="11">
        <v>300</v>
      </c>
      <c r="J16" s="16">
        <f t="shared" si="2"/>
        <v>76.376261582597309</v>
      </c>
      <c r="K16" s="16">
        <f t="shared" si="3"/>
        <v>216.66666666666666</v>
      </c>
      <c r="L16" s="17">
        <f t="shared" si="4"/>
        <v>0.35250582268891067</v>
      </c>
      <c r="M16" s="7" t="s">
        <v>15</v>
      </c>
      <c r="N16" s="4"/>
      <c r="O16" s="4"/>
    </row>
    <row r="17" spans="1:15" ht="32.1" customHeight="1" x14ac:dyDescent="0.25">
      <c r="A17" s="7">
        <v>10</v>
      </c>
      <c r="B17" s="19" t="s">
        <v>24</v>
      </c>
      <c r="C17" s="9" t="s">
        <v>14</v>
      </c>
      <c r="D17" s="10">
        <v>80</v>
      </c>
      <c r="E17" s="11">
        <f t="shared" si="0"/>
        <v>200</v>
      </c>
      <c r="F17" s="12">
        <f t="shared" si="1"/>
        <v>16000</v>
      </c>
      <c r="G17" s="11">
        <v>200</v>
      </c>
      <c r="H17" s="11">
        <v>200</v>
      </c>
      <c r="I17" s="11">
        <v>200</v>
      </c>
      <c r="J17" s="16">
        <f t="shared" si="2"/>
        <v>0</v>
      </c>
      <c r="K17" s="16">
        <f t="shared" si="3"/>
        <v>200</v>
      </c>
      <c r="L17" s="17">
        <f t="shared" si="4"/>
        <v>0</v>
      </c>
      <c r="M17" s="7" t="s">
        <v>15</v>
      </c>
      <c r="N17" s="4"/>
      <c r="O17" s="4"/>
    </row>
    <row r="18" spans="1:15" ht="26.25" customHeight="1" x14ac:dyDescent="0.25">
      <c r="A18" s="7">
        <v>11</v>
      </c>
      <c r="B18" s="19" t="s">
        <v>25</v>
      </c>
      <c r="C18" s="9" t="s">
        <v>14</v>
      </c>
      <c r="D18" s="10">
        <v>80</v>
      </c>
      <c r="E18" s="11">
        <f t="shared" si="0"/>
        <v>600</v>
      </c>
      <c r="F18" s="12">
        <f t="shared" si="1"/>
        <v>48000</v>
      </c>
      <c r="G18" s="11">
        <v>600</v>
      </c>
      <c r="H18" s="11">
        <v>450</v>
      </c>
      <c r="I18" s="11">
        <v>450</v>
      </c>
      <c r="J18" s="16">
        <f t="shared" si="2"/>
        <v>86.602540378443862</v>
      </c>
      <c r="K18" s="16">
        <f t="shared" si="3"/>
        <v>500</v>
      </c>
      <c r="L18" s="17">
        <f t="shared" si="4"/>
        <v>0.17320508075688773</v>
      </c>
      <c r="M18" s="7" t="s">
        <v>15</v>
      </c>
      <c r="N18" s="4"/>
      <c r="O18" s="4"/>
    </row>
    <row r="19" spans="1:15" ht="30" x14ac:dyDescent="0.25">
      <c r="A19" s="7">
        <v>12</v>
      </c>
      <c r="B19" s="19" t="s">
        <v>26</v>
      </c>
      <c r="C19" s="9" t="s">
        <v>14</v>
      </c>
      <c r="D19" s="10">
        <v>15</v>
      </c>
      <c r="E19" s="11">
        <f t="shared" si="0"/>
        <v>800</v>
      </c>
      <c r="F19" s="12">
        <f t="shared" si="1"/>
        <v>12000</v>
      </c>
      <c r="G19" s="11">
        <v>800</v>
      </c>
      <c r="H19" s="11">
        <v>1000</v>
      </c>
      <c r="I19" s="11">
        <v>700</v>
      </c>
      <c r="J19" s="16">
        <f t="shared" si="2"/>
        <v>152.75252316519479</v>
      </c>
      <c r="K19" s="16">
        <f t="shared" si="3"/>
        <v>833.33333333333337</v>
      </c>
      <c r="L19" s="17">
        <f t="shared" si="4"/>
        <v>0.18330302779823374</v>
      </c>
      <c r="M19" s="7" t="s">
        <v>15</v>
      </c>
      <c r="N19" s="4"/>
      <c r="O19" s="4"/>
    </row>
    <row r="20" spans="1:15" ht="28.5" customHeight="1" x14ac:dyDescent="0.25">
      <c r="A20" s="7">
        <v>13</v>
      </c>
      <c r="B20" s="19" t="s">
        <v>27</v>
      </c>
      <c r="C20" s="9" t="s">
        <v>14</v>
      </c>
      <c r="D20" s="10">
        <v>40</v>
      </c>
      <c r="E20" s="11">
        <f t="shared" si="0"/>
        <v>100</v>
      </c>
      <c r="F20" s="12">
        <f t="shared" si="1"/>
        <v>4000</v>
      </c>
      <c r="G20" s="11">
        <v>100</v>
      </c>
      <c r="H20" s="11">
        <v>300</v>
      </c>
      <c r="I20" s="11">
        <v>300</v>
      </c>
      <c r="J20" s="16">
        <f t="shared" si="2"/>
        <v>115.47005383792514</v>
      </c>
      <c r="K20" s="16">
        <f t="shared" si="3"/>
        <v>233.33333333333334</v>
      </c>
      <c r="L20" s="17">
        <f t="shared" si="4"/>
        <v>0.4948716593053934</v>
      </c>
      <c r="M20" s="7" t="s">
        <v>15</v>
      </c>
      <c r="N20" s="4"/>
      <c r="O20" s="4"/>
    </row>
    <row r="21" spans="1:15" x14ac:dyDescent="0.25">
      <c r="A21" s="7">
        <v>14</v>
      </c>
      <c r="B21" s="19" t="s">
        <v>28</v>
      </c>
      <c r="C21" s="9" t="s">
        <v>14</v>
      </c>
      <c r="D21" s="10">
        <v>80</v>
      </c>
      <c r="E21" s="11">
        <f t="shared" si="0"/>
        <v>100</v>
      </c>
      <c r="F21" s="12">
        <f t="shared" si="1"/>
        <v>8000</v>
      </c>
      <c r="G21" s="11">
        <v>100</v>
      </c>
      <c r="H21" s="11">
        <v>100</v>
      </c>
      <c r="I21" s="11">
        <v>100</v>
      </c>
      <c r="J21" s="16">
        <f t="shared" si="2"/>
        <v>0</v>
      </c>
      <c r="K21" s="16">
        <f t="shared" si="3"/>
        <v>100</v>
      </c>
      <c r="L21" s="17">
        <f t="shared" si="4"/>
        <v>0</v>
      </c>
      <c r="M21" s="7" t="s">
        <v>15</v>
      </c>
      <c r="N21" s="4"/>
      <c r="O21" s="4"/>
    </row>
    <row r="22" spans="1:15" ht="15" customHeight="1" x14ac:dyDescent="0.25">
      <c r="A22" s="7">
        <v>15</v>
      </c>
      <c r="B22" s="19" t="s">
        <v>29</v>
      </c>
      <c r="C22" s="9" t="s">
        <v>14</v>
      </c>
      <c r="D22" s="10">
        <v>80</v>
      </c>
      <c r="E22" s="11">
        <f t="shared" si="0"/>
        <v>200</v>
      </c>
      <c r="F22" s="12">
        <f t="shared" si="1"/>
        <v>16000</v>
      </c>
      <c r="G22" s="11">
        <v>200</v>
      </c>
      <c r="H22" s="11">
        <v>200</v>
      </c>
      <c r="I22" s="11">
        <v>200</v>
      </c>
      <c r="J22" s="16">
        <f t="shared" si="2"/>
        <v>0</v>
      </c>
      <c r="K22" s="16">
        <f t="shared" si="3"/>
        <v>200</v>
      </c>
      <c r="L22" s="17">
        <f t="shared" si="4"/>
        <v>0</v>
      </c>
      <c r="M22" s="7" t="s">
        <v>15</v>
      </c>
      <c r="N22" s="4"/>
      <c r="O22" s="4"/>
    </row>
    <row r="23" spans="1:15" x14ac:dyDescent="0.25">
      <c r="A23" s="7">
        <v>16</v>
      </c>
      <c r="B23" s="19" t="s">
        <v>30</v>
      </c>
      <c r="C23" s="9" t="s">
        <v>14</v>
      </c>
      <c r="D23" s="10">
        <v>60</v>
      </c>
      <c r="E23" s="11">
        <f t="shared" si="0"/>
        <v>1200</v>
      </c>
      <c r="F23" s="12">
        <f t="shared" si="1"/>
        <v>72000</v>
      </c>
      <c r="G23" s="11">
        <v>1200</v>
      </c>
      <c r="H23" s="11">
        <v>1400</v>
      </c>
      <c r="I23" s="11">
        <v>1100</v>
      </c>
      <c r="J23" s="16">
        <f t="shared" si="2"/>
        <v>152.75252316519519</v>
      </c>
      <c r="K23" s="16">
        <f t="shared" si="3"/>
        <v>1233.3333333333333</v>
      </c>
      <c r="L23" s="17">
        <f t="shared" si="4"/>
        <v>0.12385339716096908</v>
      </c>
      <c r="M23" s="7" t="s">
        <v>15</v>
      </c>
      <c r="N23" s="4"/>
      <c r="O23" s="4"/>
    </row>
    <row r="24" spans="1:15" x14ac:dyDescent="0.25">
      <c r="A24" s="7">
        <v>17</v>
      </c>
      <c r="B24" s="19" t="s">
        <v>31</v>
      </c>
      <c r="C24" s="9" t="s">
        <v>14</v>
      </c>
      <c r="D24" s="10">
        <v>80</v>
      </c>
      <c r="E24" s="11">
        <f t="shared" si="0"/>
        <v>300</v>
      </c>
      <c r="F24" s="12">
        <f t="shared" si="1"/>
        <v>24000</v>
      </c>
      <c r="G24" s="11">
        <v>300</v>
      </c>
      <c r="H24" s="11">
        <v>900</v>
      </c>
      <c r="I24" s="11">
        <v>900</v>
      </c>
      <c r="J24" s="16">
        <f t="shared" si="2"/>
        <v>346.41016151377545</v>
      </c>
      <c r="K24" s="16">
        <f t="shared" si="3"/>
        <v>700</v>
      </c>
      <c r="L24" s="17">
        <f t="shared" si="4"/>
        <v>0.49487165930539351</v>
      </c>
      <c r="M24" s="7" t="s">
        <v>15</v>
      </c>
      <c r="N24" s="4"/>
      <c r="O24" s="4"/>
    </row>
    <row r="25" spans="1:15" ht="18" customHeight="1" x14ac:dyDescent="0.25">
      <c r="A25" s="7">
        <v>18</v>
      </c>
      <c r="B25" s="19" t="s">
        <v>32</v>
      </c>
      <c r="C25" s="9" t="s">
        <v>14</v>
      </c>
      <c r="D25" s="10">
        <v>80</v>
      </c>
      <c r="E25" s="11">
        <f t="shared" si="0"/>
        <v>200</v>
      </c>
      <c r="F25" s="12">
        <f t="shared" si="1"/>
        <v>16000</v>
      </c>
      <c r="G25" s="11">
        <v>200</v>
      </c>
      <c r="H25" s="11">
        <v>100</v>
      </c>
      <c r="I25" s="11">
        <v>100</v>
      </c>
      <c r="J25" s="16">
        <f t="shared" si="2"/>
        <v>57.735026918962568</v>
      </c>
      <c r="K25" s="16">
        <f t="shared" si="3"/>
        <v>133.33333333333334</v>
      </c>
      <c r="L25" s="17">
        <f t="shared" si="4"/>
        <v>0.43301270189221924</v>
      </c>
      <c r="M25" s="7" t="s">
        <v>15</v>
      </c>
      <c r="N25" s="4"/>
      <c r="O25" s="4"/>
    </row>
    <row r="26" spans="1:15" x14ac:dyDescent="0.25">
      <c r="A26" s="7">
        <v>19</v>
      </c>
      <c r="B26" s="19" t="s">
        <v>33</v>
      </c>
      <c r="C26" s="9" t="s">
        <v>14</v>
      </c>
      <c r="D26" s="10">
        <v>80</v>
      </c>
      <c r="E26" s="11">
        <f t="shared" si="0"/>
        <v>270</v>
      </c>
      <c r="F26" s="12">
        <f t="shared" si="1"/>
        <v>21600</v>
      </c>
      <c r="G26" s="11">
        <v>270</v>
      </c>
      <c r="H26" s="11">
        <v>200</v>
      </c>
      <c r="I26" s="11">
        <v>200</v>
      </c>
      <c r="J26" s="16">
        <f t="shared" si="2"/>
        <v>40.414518843273747</v>
      </c>
      <c r="K26" s="16">
        <f t="shared" si="3"/>
        <v>223.33333333333334</v>
      </c>
      <c r="L26" s="17">
        <f t="shared" si="4"/>
        <v>0.18096053213406155</v>
      </c>
      <c r="M26" s="7" t="s">
        <v>15</v>
      </c>
      <c r="N26" s="4"/>
      <c r="O26" s="4"/>
    </row>
    <row r="27" spans="1:15" ht="31.5" customHeight="1" x14ac:dyDescent="0.25">
      <c r="A27" s="7">
        <v>20</v>
      </c>
      <c r="B27" s="19" t="s">
        <v>34</v>
      </c>
      <c r="C27" s="9" t="s">
        <v>14</v>
      </c>
      <c r="D27" s="10">
        <v>80</v>
      </c>
      <c r="E27" s="11">
        <f t="shared" si="0"/>
        <v>400</v>
      </c>
      <c r="F27" s="12">
        <f t="shared" si="1"/>
        <v>32000</v>
      </c>
      <c r="G27" s="11">
        <v>400</v>
      </c>
      <c r="H27" s="11">
        <v>400</v>
      </c>
      <c r="I27" s="11">
        <v>400</v>
      </c>
      <c r="J27" s="16">
        <f t="shared" si="2"/>
        <v>0</v>
      </c>
      <c r="K27" s="16">
        <f t="shared" si="3"/>
        <v>400</v>
      </c>
      <c r="L27" s="17">
        <f t="shared" si="4"/>
        <v>0</v>
      </c>
      <c r="M27" s="7" t="s">
        <v>15</v>
      </c>
      <c r="N27" s="4"/>
      <c r="O27" s="4"/>
    </row>
    <row r="28" spans="1:15" x14ac:dyDescent="0.25">
      <c r="A28" s="7">
        <v>21</v>
      </c>
      <c r="B28" s="19" t="s">
        <v>35</v>
      </c>
      <c r="C28" s="9" t="s">
        <v>14</v>
      </c>
      <c r="D28" s="10">
        <v>80</v>
      </c>
      <c r="E28" s="11">
        <f t="shared" si="0"/>
        <v>300</v>
      </c>
      <c r="F28" s="12">
        <f t="shared" si="1"/>
        <v>24000</v>
      </c>
      <c r="G28" s="11">
        <v>300</v>
      </c>
      <c r="H28" s="11">
        <v>400</v>
      </c>
      <c r="I28" s="11">
        <v>400</v>
      </c>
      <c r="J28" s="16">
        <f t="shared" si="2"/>
        <v>57.73502691896266</v>
      </c>
      <c r="K28" s="16">
        <f t="shared" si="3"/>
        <v>366.66666666666669</v>
      </c>
      <c r="L28" s="17">
        <f t="shared" si="4"/>
        <v>0.15745916432444362</v>
      </c>
      <c r="M28" s="7" t="s">
        <v>15</v>
      </c>
      <c r="N28" s="4"/>
      <c r="O28" s="4"/>
    </row>
    <row r="29" spans="1:15" ht="30" customHeight="1" x14ac:dyDescent="0.25">
      <c r="A29" s="7">
        <v>22</v>
      </c>
      <c r="B29" s="19" t="s">
        <v>36</v>
      </c>
      <c r="C29" s="9" t="s">
        <v>14</v>
      </c>
      <c r="D29" s="10">
        <v>80</v>
      </c>
      <c r="E29" s="11">
        <f t="shared" si="0"/>
        <v>300</v>
      </c>
      <c r="F29" s="12">
        <f t="shared" si="1"/>
        <v>24000</v>
      </c>
      <c r="G29" s="11">
        <v>300</v>
      </c>
      <c r="H29" s="11">
        <v>300</v>
      </c>
      <c r="I29" s="11">
        <v>300</v>
      </c>
      <c r="J29" s="16">
        <f t="shared" si="2"/>
        <v>0</v>
      </c>
      <c r="K29" s="16">
        <f t="shared" si="3"/>
        <v>300</v>
      </c>
      <c r="L29" s="17">
        <f t="shared" si="4"/>
        <v>0</v>
      </c>
      <c r="M29" s="7" t="s">
        <v>15</v>
      </c>
      <c r="N29" s="4"/>
      <c r="O29" s="4"/>
    </row>
    <row r="30" spans="1:15" x14ac:dyDescent="0.25">
      <c r="A30" s="20" t="s">
        <v>37</v>
      </c>
      <c r="B30" s="21"/>
      <c r="C30" s="21"/>
      <c r="D30" s="21"/>
      <c r="E30" s="22"/>
      <c r="F30" s="8">
        <f>SUM(F8:F29)</f>
        <v>538100</v>
      </c>
      <c r="G30" s="13"/>
      <c r="H30" s="14"/>
      <c r="I30" s="13"/>
      <c r="N30" s="4"/>
      <c r="O30" s="4"/>
    </row>
    <row r="31" spans="1:15" x14ac:dyDescent="0.25">
      <c r="H31" s="15"/>
    </row>
    <row r="32" spans="1:15" s="2" customFormat="1" ht="20.25" customHeight="1" x14ac:dyDescent="0.25">
      <c r="A32" s="23" t="s">
        <v>38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s="3" customFormat="1" ht="111" customHeight="1" x14ac:dyDescent="0.25">
      <c r="A33" s="23" t="s">
        <v>39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s="2" customFormat="1" ht="63.95" customHeight="1" x14ac:dyDescent="0.25">
      <c r="A34" s="24" t="s">
        <v>40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18"/>
    </row>
    <row r="36" spans="1:13" x14ac:dyDescent="0.25">
      <c r="G36" s="4"/>
    </row>
  </sheetData>
  <autoFilter ref="A7:M30" xr:uid="{00000000-0009-0000-0000-000000000000}"/>
  <mergeCells count="16">
    <mergeCell ref="B3:M3"/>
    <mergeCell ref="B5:F5"/>
    <mergeCell ref="G5:M5"/>
    <mergeCell ref="G6:I6"/>
    <mergeCell ref="J6:L6"/>
    <mergeCell ref="A30:E30"/>
    <mergeCell ref="A32:M32"/>
    <mergeCell ref="A33:M33"/>
    <mergeCell ref="A34:L34"/>
    <mergeCell ref="A6:A7"/>
    <mergeCell ref="B6:B7"/>
    <mergeCell ref="C6:C7"/>
    <mergeCell ref="D6:D7"/>
    <mergeCell ref="E6:E7"/>
    <mergeCell ref="F6:F7"/>
    <mergeCell ref="M6:M7"/>
  </mergeCells>
  <pageMargins left="0.70866141732283472" right="0.70866141732283472" top="0.74803149606299213" bottom="0.74803149606299213" header="0.31496062992125984" footer="0.31496062992125984"/>
  <pageSetup paperSize="9" scale="53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Инвентарь для худ.гимнастики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татьяна петрова</cp:lastModifiedBy>
  <cp:lastPrinted>2026-04-16T10:35:54Z</cp:lastPrinted>
  <dcterms:created xsi:type="dcterms:W3CDTF">2018-12-04T07:38:00Z</dcterms:created>
  <dcterms:modified xsi:type="dcterms:W3CDTF">2026-04-16T10:46:26Z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E311F6BA4C6B485686AD67686C18C9B8_13</vt:lpwstr>
  </property>
  <property fmtid="{D5CDD505-2E9C-101B-9397-08002B2CF9AE}" pid="3" name="KSOProductBuildVer">
    <vt:lpwstr>1049-12.2.0.23155</vt:lpwstr>
  </property>
</Properties>
</file>