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84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19" i="1"/>
  <c r="I25" s="1"/>
  <c r="O25"/>
  <c r="M25"/>
  <c r="H25"/>
  <c r="D25"/>
  <c r="C25"/>
  <c r="B25"/>
  <c r="C24"/>
  <c r="M5" l="1"/>
  <c r="L11" l="1"/>
  <c r="J11"/>
  <c r="B14"/>
  <c r="J19"/>
  <c r="C14" l="1"/>
  <c r="H14"/>
  <c r="D19"/>
  <c r="C19"/>
  <c r="B19"/>
  <c r="H11"/>
  <c r="M11" s="1"/>
  <c r="L19" l="1"/>
  <c r="R11"/>
  <c r="M4" l="1"/>
  <c r="M7" s="1"/>
  <c r="M6"/>
  <c r="H19" l="1"/>
  <c r="M26"/>
  <c r="C18" l="1"/>
</calcChain>
</file>

<file path=xl/sharedStrings.xml><?xml version="1.0" encoding="utf-8"?>
<sst xmlns="http://schemas.openxmlformats.org/spreadsheetml/2006/main" count="88" uniqueCount="64">
  <si>
    <t xml:space="preserve"> ОБОСНОВАНИЕ НАЧАЛЬНОЙ (МАКСИМАЛЬНОЙ) ЦЕНЫ КОНТРАКТА
НА ПОСТАВКУ лекарственных препаратов
</t>
  </si>
  <si>
    <r>
      <rPr>
        <sz val="10"/>
        <color rgb="FF000000"/>
        <rFont val="Times New Roman"/>
        <family val="1"/>
        <charset val="204"/>
      </rP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</si>
  <si>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</si>
  <si>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</si>
  <si>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</si>
  <si>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</si>
  <si>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</si>
  <si>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</si>
  <si>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</si>
  <si>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r>
      <rPr>
        <b/>
        <sz val="8"/>
        <color rgb="FF000000"/>
        <rFont val="Times New Roman"/>
        <family val="1"/>
        <charset val="204"/>
      </rP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</si>
  <si>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</si>
  <si>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</si>
  <si>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</si>
  <si>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</si>
  <si>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</si>
  <si>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</si>
  <si>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>ЖНВЛП</t>
  </si>
  <si>
    <t xml:space="preserve">Оптовая надбавка,
% *
</t>
  </si>
  <si>
    <t>Кол-во в ед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</si>
  <si>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</si>
  <si>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</si>
  <si>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r>
      <rPr>
        <b/>
        <sz val="8"/>
        <color rgb="FF000000"/>
        <rFont val="Times New Roman"/>
        <family val="1"/>
        <charset val="204"/>
      </rP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</si>
  <si>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>Количество
упаковок
По контракту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</si>
  <si>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</si>
  <si>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</si>
  <si>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</si>
  <si>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</si>
  <si>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</si>
  <si>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</si>
  <si>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</si>
  <si>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Референтная цена
</t>
  </si>
  <si>
    <t xml:space="preserve">Минимальное значение НЦ единицы товара
без учета НДС, руб.
</t>
  </si>
  <si>
    <t xml:space="preserve">1.5. Минимальное значение НЦ единицы товара, установленное в ходе проведенного анализа в соответствии с подпунктом 1.4  принимается в качестве НЦ за единицу товара при расчете НМЦК на лекарственный препарат.
1.5.1. Расчет НМЦК с учетом 10 % НДС** (руб.) осуществляется по формуле: 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</si>
  <si>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</si>
  <si>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</si>
  <si>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надбавки*;
Vi - объем поставки i-го лекарственного препарата.
** НДС (10 %, в соответствии с подпунктом 4 пункта 2 статьи 164 «Налогового кодекса Российской Федерации (часть вторая)» от 05.08.2000 № 117-ФЗ;
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</si>
  <si>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>Количество в единицах измерения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</si>
  <si>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</si>
  <si>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</si>
  <si>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</si>
  <si>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*****Пересчет НМЦК по итогам несостоявшейся закупки,  изв. № 0372200048024000, в связи с отсутствием подачи предложений</t>
  </si>
  <si>
    <t>-</t>
  </si>
  <si>
    <t>Исполнитель______________________ Салоп Н.О.</t>
  </si>
  <si>
    <t>введено в ГО</t>
  </si>
  <si>
    <t>ДА</t>
  </si>
  <si>
    <t>БАРИЯ СУЛЬФАТ порошок для приготовления суспензии для приема внутрь, 240 г - пакеты (40)  - коробки картонные (для стационаров)</t>
  </si>
  <si>
    <t xml:space="preserve">Вл.Вып.к.Перв.Уп.Втор.Уп.Пр.ООО "Аромасинтез", Россия (5024132566); </t>
  </si>
  <si>
    <t>ЛП-008710 10.07.2025 
1039/20-25</t>
  </si>
  <si>
    <t>Бар-ВИПС порошок для приготовления суспензии для приема внутрь, 240 г - пакеты (40)  - коробки картонные</t>
  </si>
  <si>
    <t xml:space="preserve">Вл.Общество с ограниченной ответственностью "Фирма "ВИПС-МЕД" (ООО  "Фирма "ВИПС-МЕД"), Россия (5052007912); Перв.Уп.Втор.Уп.Пр.Общество с ограниченной ответственностью "Фирма "ВИПС-МЕД" (ООО "Фирма "ВИПС-МЕД"), Россия (5052007912); Вып.к.Общество с ограниченной ответственностью "Фирма "ВИПС-МЕД" (ООО  "Фирма "ВИПС-МЕД"), Россия (5052007912); </t>
  </si>
  <si>
    <t>ЛП-№(003350)-(РГ-RU) 27.02.2026 
25-7-4355836-ОС-изм</t>
  </si>
  <si>
    <t>Бар-ВИПС ,порошок для приготовления суспензии для приема внутрь, 240 г - пакеты (40)  - коробки картонные</t>
  </si>
  <si>
    <t xml:space="preserve">Вл.Общество с ограниченной ответственностью "Фирма "ВИПС-МЕД" (ООО "Фирма "ВИПС-МЕД"), Россия (5052007912); Перв.Уп.Втор.Уп.Пр.Общество с ограниченной ответственностью "Фирма "ВИПС-МЕД" (ООО  "Фирма "ВИПС-МЕД"), Россия (5052007912); Вып.к.Общество с ограниченной ответственностью "Фирма "ВИПС-МЕД" (ООО  "Фирма "ВИПС-МЕД"), Россия (5052007912); </t>
  </si>
  <si>
    <t>Р N000178/01 01.07.2024 
934/20-24</t>
  </si>
  <si>
    <t>г</t>
  </si>
  <si>
    <t xml:space="preserve">КП
Вхд. № 71/1  от29.04.2026 </t>
  </si>
  <si>
    <t xml:space="preserve">КП
Вхд. № 71/2  от29.04.2026  </t>
  </si>
  <si>
    <t xml:space="preserve">КП
Вхд. № 71/3  от29.04.2026 </t>
  </si>
  <si>
    <t>БАРИЯ СУЛЬФАТ</t>
  </si>
  <si>
    <t>Порошок для приготовления суспензии для приема внутрь; 98942 мг</t>
  </si>
  <si>
    <t>21.20.23.112-000001-1-00039-0000000000000</t>
  </si>
  <si>
    <t xml:space="preserve">*****Перерасчет НМЦК по итогам несостоявшейся закупки ЭМ-154 в связи с отсутствием подачи предложений  </t>
  </si>
  <si>
    <t xml:space="preserve">Начальная максимальная цена контракта  184 320  руб. 00 коп. ( Сто восемьдесят четыре тысячи триста двадцать  рублей   00 копеек) </t>
  </si>
  <si>
    <t>1.4. Сводная информация о минимальном значении НЦ единицы товара*****:</t>
  </si>
</sst>
</file>

<file path=xl/styles.xml><?xml version="1.0" encoding="utf-8"?>
<styleSheet xmlns="http://schemas.openxmlformats.org/spreadsheetml/2006/main">
  <numFmts count="3">
    <numFmt numFmtId="164" formatCode="#,##0.00_ ;\-#,##0.00\ "/>
    <numFmt numFmtId="165" formatCode="#,##0.00000"/>
    <numFmt numFmtId="166" formatCode="#,##0.00000_ ;\-#,##0.00000\ "/>
  </numFmts>
  <fonts count="19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8"/>
      <color rgb="FF000000"/>
      <name val="Times New Roman"/>
      <family val="1"/>
      <charset val="204"/>
    </font>
    <font>
      <sz val="8"/>
      <color rgb="FF000000"/>
      <name val="Calibri"/>
      <family val="2"/>
      <charset val="1"/>
    </font>
    <font>
      <sz val="8"/>
      <color rgb="FF000000"/>
      <name val="Calibri"/>
      <family val="2"/>
      <charset val="204"/>
    </font>
    <font>
      <u/>
      <sz val="8"/>
      <color rgb="FF000000"/>
      <name val="Calibri"/>
      <family val="2"/>
      <charset val="204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EBF1DE"/>
      </patternFill>
    </fill>
    <fill>
      <patternFill patternType="solid">
        <fgColor rgb="FFE6E0EC"/>
        <bgColor rgb="FFF2DCDB"/>
      </patternFill>
    </fill>
    <fill>
      <patternFill patternType="solid">
        <fgColor rgb="FFD7E4BD"/>
        <bgColor rgb="FFE6E0EC"/>
      </patternFill>
    </fill>
    <fill>
      <patternFill patternType="solid">
        <fgColor rgb="FFF2DCDB"/>
        <bgColor rgb="FFE6E0EC"/>
      </patternFill>
    </fill>
    <fill>
      <patternFill patternType="solid">
        <fgColor rgb="FFEBF1DE"/>
        <bgColor rgb="FFDBEEF4"/>
      </patternFill>
    </fill>
    <fill>
      <patternFill patternType="solid">
        <fgColor theme="6" tint="0.59999389629810485"/>
        <bgColor rgb="FFEBF1DE"/>
      </patternFill>
    </fill>
    <fill>
      <patternFill patternType="solid">
        <fgColor theme="5" tint="0.59999389629810485"/>
        <bgColor rgb="FFEBF1DE"/>
      </patternFill>
    </fill>
    <fill>
      <patternFill patternType="solid">
        <fgColor theme="3" tint="0.59999389629810485"/>
        <bgColor rgb="FFEBF1DE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rgb="FFEBF1DE"/>
      </patternFill>
    </fill>
    <fill>
      <patternFill patternType="solid">
        <fgColor theme="8" tint="0.59999389629810485"/>
        <bgColor rgb="FFEBF1DE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0" xfId="0" applyFont="1" applyFill="1"/>
    <xf numFmtId="0" fontId="5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2" borderId="5" xfId="0" applyFont="1" applyFill="1" applyBorder="1" applyAlignment="1"/>
    <xf numFmtId="164" fontId="1" fillId="0" borderId="0" xfId="0" applyNumberFormat="1" applyFont="1"/>
    <xf numFmtId="0" fontId="0" fillId="0" borderId="0" xfId="0" applyFont="1"/>
    <xf numFmtId="0" fontId="16" fillId="0" borderId="0" xfId="0" applyFont="1"/>
    <xf numFmtId="0" fontId="1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6" fillId="8" borderId="1" xfId="0" applyNumberFormat="1" applyFont="1" applyFill="1" applyBorder="1" applyAlignment="1">
      <alignment horizontal="center" vertical="center" wrapText="1"/>
    </xf>
    <xf numFmtId="165" fontId="6" fillId="12" borderId="1" xfId="0" applyNumberFormat="1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165" fontId="6" fillId="11" borderId="1" xfId="0" applyNumberFormat="1" applyFont="1" applyFill="1" applyBorder="1" applyAlignment="1">
      <alignment horizontal="center" vertical="center" wrapText="1"/>
    </xf>
    <xf numFmtId="0" fontId="1" fillId="10" borderId="0" xfId="0" applyFont="1" applyFill="1"/>
    <xf numFmtId="0" fontId="6" fillId="13" borderId="3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2" fillId="10" borderId="1" xfId="0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4" fontId="5" fillId="2" borderId="3" xfId="0" applyNumberFormat="1" applyFont="1" applyFill="1" applyBorder="1" applyAlignment="1">
      <alignment horizontal="center" vertical="center" wrapText="1"/>
    </xf>
    <xf numFmtId="164" fontId="4" fillId="6" borderId="0" xfId="0" applyNumberFormat="1" applyFont="1" applyFill="1" applyBorder="1" applyAlignment="1">
      <alignment horizontal="center" vertical="center" wrapText="1"/>
    </xf>
    <xf numFmtId="0" fontId="18" fillId="0" borderId="0" xfId="0" applyFont="1"/>
    <xf numFmtId="0" fontId="5" fillId="2" borderId="0" xfId="0" applyFont="1" applyFill="1" applyBorder="1" applyAlignment="1">
      <alignment vertical="center" wrapText="1"/>
    </xf>
    <xf numFmtId="0" fontId="17" fillId="2" borderId="0" xfId="0" applyFont="1" applyFill="1" applyBorder="1" applyAlignment="1">
      <alignment wrapText="1"/>
    </xf>
    <xf numFmtId="0" fontId="12" fillId="2" borderId="0" xfId="0" applyFont="1" applyFill="1" applyBorder="1" applyAlignment="1">
      <alignment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4" fillId="6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6" fillId="2" borderId="5" xfId="0" applyFont="1" applyFill="1" applyBorder="1" applyAlignment="1">
      <alignment wrapText="1"/>
    </xf>
    <xf numFmtId="164" fontId="6" fillId="6" borderId="1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5" fontId="8" fillId="13" borderId="3" xfId="0" applyNumberFormat="1" applyFont="1" applyFill="1" applyBorder="1" applyAlignment="1">
      <alignment horizontal="center" vertical="center" wrapText="1"/>
    </xf>
    <xf numFmtId="165" fontId="8" fillId="13" borderId="6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/>
    <xf numFmtId="0" fontId="0" fillId="2" borderId="0" xfId="0" applyFont="1" applyFill="1" applyBorder="1" applyAlignment="1"/>
    <xf numFmtId="165" fontId="6" fillId="3" borderId="3" xfId="0" applyNumberFormat="1" applyFont="1" applyFill="1" applyBorder="1" applyAlignment="1">
      <alignment horizontal="center" vertical="center" wrapText="1"/>
    </xf>
    <xf numFmtId="165" fontId="6" fillId="3" borderId="6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5" fontId="8" fillId="13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165" fontId="6" fillId="13" borderId="3" xfId="0" applyNumberFormat="1" applyFont="1" applyFill="1" applyBorder="1" applyAlignment="1">
      <alignment horizontal="center" vertical="center" wrapText="1"/>
    </xf>
    <xf numFmtId="165" fontId="6" fillId="13" borderId="6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wrapText="1"/>
    </xf>
    <xf numFmtId="165" fontId="6" fillId="4" borderId="1" xfId="0" applyNumberFormat="1" applyFont="1" applyFill="1" applyBorder="1" applyAlignment="1">
      <alignment horizontal="center" vertical="center" wrapText="1"/>
    </xf>
    <xf numFmtId="165" fontId="8" fillId="10" borderId="3" xfId="0" applyNumberFormat="1" applyFont="1" applyFill="1" applyBorder="1" applyAlignment="1">
      <alignment horizontal="center" vertical="center" wrapText="1"/>
    </xf>
    <xf numFmtId="165" fontId="8" fillId="10" borderId="6" xfId="0" applyNumberFormat="1" applyFont="1" applyFill="1" applyBorder="1" applyAlignment="1">
      <alignment horizontal="center" vertical="center" wrapText="1"/>
    </xf>
    <xf numFmtId="165" fontId="6" fillId="10" borderId="3" xfId="0" applyNumberFormat="1" applyFont="1" applyFill="1" applyBorder="1" applyAlignment="1">
      <alignment horizontal="center" vertical="center" wrapText="1"/>
    </xf>
    <xf numFmtId="165" fontId="6" fillId="10" borderId="6" xfId="0" applyNumberFormat="1" applyFont="1" applyFill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4" fontId="6" fillId="10" borderId="3" xfId="0" applyNumberFormat="1" applyFont="1" applyFill="1" applyBorder="1" applyAlignment="1">
      <alignment horizontal="center" vertical="center" wrapText="1"/>
    </xf>
    <xf numFmtId="4" fontId="6" fillId="10" borderId="6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4" fontId="8" fillId="10" borderId="3" xfId="0" applyNumberFormat="1" applyFont="1" applyFill="1" applyBorder="1" applyAlignment="1">
      <alignment horizontal="center" vertical="center" wrapText="1"/>
    </xf>
    <xf numFmtId="4" fontId="8" fillId="10" borderId="6" xfId="0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166" fontId="6" fillId="6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6B9B8"/>
      <rgbColor rgb="FF808080"/>
      <rgbColor rgb="FF9999FF"/>
      <rgbColor rgb="FF993366"/>
      <rgbColor rgb="FFEBF1DE"/>
      <rgbColor rgb="FFDBEEF4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6E0EC"/>
      <rgbColor rgb="FFD7E4BD"/>
      <rgbColor rgb="FFFFFF99"/>
      <rgbColor rgb="FF99CCFF"/>
      <rgbColor rgb="FFFF99CC"/>
      <rgbColor rgb="FFCC99FF"/>
      <rgbColor rgb="FFF2DCD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K33"/>
  <sheetViews>
    <sheetView tabSelected="1" topLeftCell="A16" zoomScale="80" zoomScaleNormal="80" workbookViewId="0">
      <selection activeCell="W23" sqref="W23"/>
    </sheetView>
  </sheetViews>
  <sheetFormatPr defaultRowHeight="15"/>
  <cols>
    <col min="1" max="1" width="3.85546875" style="1" customWidth="1"/>
    <col min="2" max="2" width="15.28515625" style="1" customWidth="1"/>
    <col min="3" max="3" width="20.42578125" style="1" customWidth="1"/>
    <col min="4" max="4" width="7.7109375" style="1" customWidth="1"/>
    <col min="5" max="5" width="5.28515625" style="1" customWidth="1"/>
    <col min="6" max="6" width="6.140625" style="1" customWidth="1"/>
    <col min="7" max="7" width="8.5703125" style="1" customWidth="1"/>
    <col min="8" max="8" width="14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2.85546875" style="1" customWidth="1"/>
    <col min="13" max="13" width="8.7109375" style="1" customWidth="1"/>
    <col min="14" max="14" width="11.85546875" style="1" customWidth="1"/>
    <col min="15" max="15" width="13.42578125" style="1" customWidth="1"/>
    <col min="16" max="16" width="14.85546875" style="1" customWidth="1"/>
    <col min="17" max="17" width="7.42578125" style="1" customWidth="1"/>
    <col min="18" max="18" width="11.140625" style="1" customWidth="1"/>
    <col min="19" max="1025" width="8.7109375" style="1" customWidth="1"/>
  </cols>
  <sheetData>
    <row r="1" spans="1:18" ht="39.75" customHeight="1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8" ht="349.5" customHeight="1">
      <c r="A2" s="63" t="s">
        <v>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</row>
    <row r="3" spans="1:18" ht="65.25" customHeight="1">
      <c r="A3" s="2" t="s">
        <v>2</v>
      </c>
      <c r="B3" s="43" t="s">
        <v>3</v>
      </c>
      <c r="C3" s="43"/>
      <c r="D3" s="43" t="s">
        <v>4</v>
      </c>
      <c r="E3" s="43"/>
      <c r="F3" s="43"/>
      <c r="G3" s="43"/>
      <c r="H3" s="43"/>
      <c r="I3" s="64" t="s">
        <v>5</v>
      </c>
      <c r="J3" s="65"/>
      <c r="K3" s="43" t="s">
        <v>6</v>
      </c>
      <c r="L3" s="43"/>
      <c r="M3" s="43" t="s">
        <v>7</v>
      </c>
      <c r="N3" s="43"/>
      <c r="O3" s="2" t="s">
        <v>8</v>
      </c>
      <c r="P3" s="25"/>
    </row>
    <row r="4" spans="1:18" ht="42.75" customHeight="1">
      <c r="A4" s="67">
        <v>1</v>
      </c>
      <c r="B4" s="82" t="s">
        <v>46</v>
      </c>
      <c r="C4" s="83"/>
      <c r="D4" s="82" t="s">
        <v>45</v>
      </c>
      <c r="E4" s="84"/>
      <c r="F4" s="84"/>
      <c r="G4" s="84"/>
      <c r="H4" s="83"/>
      <c r="I4" s="82" t="s">
        <v>47</v>
      </c>
      <c r="J4" s="83"/>
      <c r="K4" s="85">
        <v>3823.36</v>
      </c>
      <c r="L4" s="86"/>
      <c r="M4" s="74">
        <f t="shared" ref="M4:M6" si="0">K4/O4</f>
        <v>0.39826666666666666</v>
      </c>
      <c r="N4" s="75"/>
      <c r="O4" s="22">
        <v>9600</v>
      </c>
      <c r="P4" s="32" t="s">
        <v>43</v>
      </c>
    </row>
    <row r="5" spans="1:18" ht="111" customHeight="1">
      <c r="A5" s="68"/>
      <c r="B5" s="49" t="s">
        <v>49</v>
      </c>
      <c r="C5" s="51"/>
      <c r="D5" s="49" t="s">
        <v>48</v>
      </c>
      <c r="E5" s="50"/>
      <c r="F5" s="50"/>
      <c r="G5" s="50"/>
      <c r="H5" s="51"/>
      <c r="I5" s="78" t="s">
        <v>50</v>
      </c>
      <c r="J5" s="79"/>
      <c r="K5" s="80">
        <v>7686</v>
      </c>
      <c r="L5" s="81"/>
      <c r="M5" s="76">
        <f>K5/O5</f>
        <v>0.80062500000000003</v>
      </c>
      <c r="N5" s="77"/>
      <c r="O5" s="13">
        <v>9600</v>
      </c>
      <c r="P5" s="25"/>
    </row>
    <row r="6" spans="1:18" ht="115.5" customHeight="1">
      <c r="A6" s="68"/>
      <c r="B6" s="49" t="s">
        <v>52</v>
      </c>
      <c r="C6" s="51"/>
      <c r="D6" s="49" t="s">
        <v>51</v>
      </c>
      <c r="E6" s="50"/>
      <c r="F6" s="50"/>
      <c r="G6" s="50"/>
      <c r="H6" s="51"/>
      <c r="I6" s="78" t="s">
        <v>53</v>
      </c>
      <c r="J6" s="79"/>
      <c r="K6" s="80">
        <v>5145.8599999999997</v>
      </c>
      <c r="L6" s="81"/>
      <c r="M6" s="76">
        <f t="shared" si="0"/>
        <v>0.53602708333333327</v>
      </c>
      <c r="N6" s="77"/>
      <c r="O6" s="13">
        <v>9600</v>
      </c>
      <c r="P6" s="26"/>
    </row>
    <row r="7" spans="1:18" ht="37.5" customHeight="1">
      <c r="A7" s="69"/>
      <c r="B7" s="87"/>
      <c r="C7" s="87"/>
      <c r="D7" s="87"/>
      <c r="E7" s="87"/>
      <c r="F7" s="87"/>
      <c r="G7" s="87"/>
      <c r="H7" s="87"/>
      <c r="I7" s="78"/>
      <c r="J7" s="79"/>
      <c r="K7" s="80"/>
      <c r="L7" s="80"/>
      <c r="M7" s="66">
        <f>M4</f>
        <v>0.39826666666666666</v>
      </c>
      <c r="N7" s="66"/>
      <c r="O7" s="13"/>
      <c r="P7" s="27"/>
      <c r="Q7" s="20"/>
    </row>
    <row r="8" spans="1:18" ht="40.5" customHeight="1">
      <c r="A8" s="72" t="s">
        <v>9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</row>
    <row r="9" spans="1:18" ht="36" customHeight="1">
      <c r="A9" s="44" t="s">
        <v>2</v>
      </c>
      <c r="B9" s="42" t="s">
        <v>10</v>
      </c>
      <c r="C9" s="42" t="s">
        <v>11</v>
      </c>
      <c r="D9" s="44" t="s">
        <v>12</v>
      </c>
      <c r="E9" s="44" t="s">
        <v>8</v>
      </c>
      <c r="F9" s="44" t="s">
        <v>13</v>
      </c>
      <c r="G9" s="41" t="s">
        <v>55</v>
      </c>
      <c r="H9" s="41"/>
      <c r="I9" s="39" t="s">
        <v>56</v>
      </c>
      <c r="J9" s="40"/>
      <c r="K9" s="41" t="s">
        <v>57</v>
      </c>
      <c r="L9" s="41"/>
      <c r="M9" s="42" t="s">
        <v>14</v>
      </c>
      <c r="N9" s="42"/>
      <c r="O9" s="43" t="s">
        <v>15</v>
      </c>
      <c r="P9" s="43" t="s">
        <v>16</v>
      </c>
      <c r="Q9" s="43" t="s">
        <v>17</v>
      </c>
      <c r="R9" s="43" t="s">
        <v>18</v>
      </c>
    </row>
    <row r="10" spans="1:18" ht="108.75" customHeight="1">
      <c r="A10" s="44"/>
      <c r="B10" s="41"/>
      <c r="C10" s="41"/>
      <c r="D10" s="44"/>
      <c r="E10" s="44"/>
      <c r="F10" s="44"/>
      <c r="G10" s="3" t="s">
        <v>19</v>
      </c>
      <c r="H10" s="3" t="s">
        <v>20</v>
      </c>
      <c r="I10" s="3" t="s">
        <v>19</v>
      </c>
      <c r="J10" s="3" t="s">
        <v>20</v>
      </c>
      <c r="K10" s="3" t="s">
        <v>19</v>
      </c>
      <c r="L10" s="3" t="s">
        <v>20</v>
      </c>
      <c r="M10" s="42"/>
      <c r="N10" s="42"/>
      <c r="O10" s="43"/>
      <c r="P10" s="43" t="s">
        <v>16</v>
      </c>
      <c r="Q10" s="43"/>
      <c r="R10" s="43"/>
    </row>
    <row r="11" spans="1:18" ht="61.5" customHeight="1">
      <c r="A11" s="29">
        <v>1</v>
      </c>
      <c r="B11" s="30" t="s">
        <v>58</v>
      </c>
      <c r="C11" s="30" t="s">
        <v>59</v>
      </c>
      <c r="D11" s="24" t="s">
        <v>54</v>
      </c>
      <c r="E11" s="24">
        <v>9600</v>
      </c>
      <c r="F11" s="24">
        <v>20</v>
      </c>
      <c r="G11" s="28">
        <v>7685.95</v>
      </c>
      <c r="H11" s="14">
        <f t="shared" ref="H11" si="1">G11/E11</f>
        <v>0.80061979166666664</v>
      </c>
      <c r="I11" s="28">
        <v>7685.95</v>
      </c>
      <c r="J11" s="16">
        <f>I11/E11</f>
        <v>0.80061979166666664</v>
      </c>
      <c r="K11" s="28">
        <v>7686</v>
      </c>
      <c r="L11" s="15">
        <f>I11/E11</f>
        <v>0.80061979166666664</v>
      </c>
      <c r="M11" s="73">
        <f t="shared" ref="M11" si="2">H11</f>
        <v>0.80061979166666664</v>
      </c>
      <c r="N11" s="73"/>
      <c r="O11" s="12" t="s">
        <v>60</v>
      </c>
      <c r="P11" s="12" t="s">
        <v>44</v>
      </c>
      <c r="Q11" s="12">
        <v>10</v>
      </c>
      <c r="R11" s="13">
        <f t="shared" ref="R11" si="3">E11*F11</f>
        <v>192000</v>
      </c>
    </row>
    <row r="12" spans="1:18" ht="138.75" customHeight="1">
      <c r="A12" s="72" t="s">
        <v>21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11"/>
      <c r="Q12" s="11"/>
    </row>
    <row r="13" spans="1:18" ht="74.25" customHeight="1">
      <c r="A13" s="2" t="s">
        <v>2</v>
      </c>
      <c r="B13" s="6" t="s">
        <v>10</v>
      </c>
      <c r="C13" s="6" t="s">
        <v>11</v>
      </c>
      <c r="D13" s="43" t="s">
        <v>22</v>
      </c>
      <c r="E13" s="43"/>
      <c r="F13" s="43"/>
      <c r="G13" s="43"/>
      <c r="H13" s="2" t="s">
        <v>12</v>
      </c>
      <c r="I13" s="2" t="s">
        <v>23</v>
      </c>
      <c r="J13" s="43" t="s">
        <v>24</v>
      </c>
      <c r="K13" s="43"/>
      <c r="L13" s="2" t="s">
        <v>25</v>
      </c>
      <c r="M13" s="43" t="s">
        <v>26</v>
      </c>
      <c r="N13" s="43"/>
    </row>
    <row r="14" spans="1:18" ht="45" customHeight="1">
      <c r="A14" s="52">
        <v>1</v>
      </c>
      <c r="B14" s="52" t="str">
        <f>B11</f>
        <v>БАРИЯ СУЛЬФАТ</v>
      </c>
      <c r="C14" s="52" t="str">
        <f>C11</f>
        <v>Порошок для приготовления суспензии для приема внутрь; 98942 мг</v>
      </c>
      <c r="D14" s="49" t="s">
        <v>41</v>
      </c>
      <c r="E14" s="50"/>
      <c r="F14" s="50"/>
      <c r="G14" s="51"/>
      <c r="H14" s="52" t="str">
        <f>D11</f>
        <v>г</v>
      </c>
      <c r="I14" s="21" t="s">
        <v>41</v>
      </c>
      <c r="J14" s="49" t="s">
        <v>41</v>
      </c>
      <c r="K14" s="51"/>
      <c r="L14" s="12" t="s">
        <v>41</v>
      </c>
      <c r="M14" s="70" t="s">
        <v>41</v>
      </c>
      <c r="N14" s="71"/>
    </row>
    <row r="15" spans="1:18" ht="31.5" customHeight="1">
      <c r="A15" s="53"/>
      <c r="B15" s="53"/>
      <c r="C15" s="53"/>
      <c r="D15" s="49"/>
      <c r="E15" s="50"/>
      <c r="F15" s="50"/>
      <c r="G15" s="51"/>
      <c r="H15" s="53"/>
      <c r="I15" s="21" t="s">
        <v>41</v>
      </c>
      <c r="J15" s="49"/>
      <c r="K15" s="51"/>
      <c r="L15" s="12"/>
      <c r="M15" s="55" t="s">
        <v>41</v>
      </c>
      <c r="N15" s="56"/>
    </row>
    <row r="16" spans="1:18" ht="14.25" customHeight="1"/>
    <row r="17" spans="1:18">
      <c r="A17" s="7" t="s">
        <v>63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8" ht="137.44999999999999" customHeight="1">
      <c r="A18" s="5" t="s">
        <v>2</v>
      </c>
      <c r="B18" s="5" t="s">
        <v>10</v>
      </c>
      <c r="C18" s="5" t="str">
        <f>C9</f>
        <v>Дозировка, лекарственная форма</v>
      </c>
      <c r="D18" s="41" t="s">
        <v>12</v>
      </c>
      <c r="E18" s="41"/>
      <c r="F18" s="41"/>
      <c r="G18" s="41"/>
      <c r="H18" s="39" t="s">
        <v>27</v>
      </c>
      <c r="I18" s="40"/>
      <c r="J18" s="41" t="s">
        <v>28</v>
      </c>
      <c r="K18" s="41"/>
      <c r="L18" s="5" t="s">
        <v>29</v>
      </c>
      <c r="M18" s="5" t="s">
        <v>30</v>
      </c>
      <c r="N18" s="5" t="s">
        <v>31</v>
      </c>
    </row>
    <row r="19" spans="1:18" ht="65.25" customHeight="1">
      <c r="A19" s="23">
        <v>1</v>
      </c>
      <c r="B19" s="23" t="str">
        <f>B11</f>
        <v>БАРИЯ СУЛЬФАТ</v>
      </c>
      <c r="C19" s="23" t="str">
        <f>C11</f>
        <v>Порошок для приготовления суспензии для приема внутрь; 98942 мг</v>
      </c>
      <c r="D19" s="54" t="str">
        <f>D11</f>
        <v>г</v>
      </c>
      <c r="E19" s="54"/>
      <c r="F19" s="54"/>
      <c r="G19" s="54"/>
      <c r="H19" s="59">
        <f>M7</f>
        <v>0.39826666666666666</v>
      </c>
      <c r="I19" s="60"/>
      <c r="J19" s="61" t="str">
        <f>M14</f>
        <v>-</v>
      </c>
      <c r="K19" s="61"/>
      <c r="L19" s="17">
        <f>M11</f>
        <v>0.80061979166666664</v>
      </c>
      <c r="M19" s="18"/>
      <c r="N19" s="19">
        <f>L19</f>
        <v>0.80061979166666664</v>
      </c>
    </row>
    <row r="20" spans="1:18" ht="45" customHeight="1">
      <c r="A20" s="46" t="s">
        <v>32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</row>
    <row r="21" spans="1:18">
      <c r="A21" s="57" t="s">
        <v>33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</row>
    <row r="22" spans="1:18">
      <c r="A22" s="58" t="s">
        <v>34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</row>
    <row r="23" spans="1:18" ht="105.75" customHeight="1">
      <c r="A23" s="47" t="s">
        <v>35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</row>
    <row r="24" spans="1:18" ht="75" customHeight="1">
      <c r="A24" s="31" t="s">
        <v>2</v>
      </c>
      <c r="B24" s="31" t="s">
        <v>10</v>
      </c>
      <c r="C24" s="31" t="str">
        <f>C9</f>
        <v>Дозировка, лекарственная форма</v>
      </c>
      <c r="D24" s="41" t="s">
        <v>12</v>
      </c>
      <c r="E24" s="41"/>
      <c r="F24" s="41"/>
      <c r="G24" s="41"/>
      <c r="H24" s="31" t="s">
        <v>36</v>
      </c>
      <c r="I24" s="41" t="s">
        <v>37</v>
      </c>
      <c r="J24" s="41"/>
      <c r="K24" s="41" t="s">
        <v>38</v>
      </c>
      <c r="L24" s="41"/>
      <c r="M24" s="41" t="s">
        <v>39</v>
      </c>
      <c r="N24" s="41"/>
      <c r="O24" s="31" t="s">
        <v>17</v>
      </c>
    </row>
    <row r="25" spans="1:18" ht="60.75" customHeight="1">
      <c r="A25" s="31">
        <v>2</v>
      </c>
      <c r="B25" s="31" t="str">
        <f>B11</f>
        <v>БАРИЯ СУЛЬФАТ</v>
      </c>
      <c r="C25" s="31" t="str">
        <f>C11</f>
        <v>Порошок для приготовления суспензии для приема внутрь; 98942 мг</v>
      </c>
      <c r="D25" s="54" t="str">
        <f>D11</f>
        <v>г</v>
      </c>
      <c r="E25" s="54"/>
      <c r="F25" s="54"/>
      <c r="G25" s="54"/>
      <c r="H25" s="33">
        <f>R11</f>
        <v>192000</v>
      </c>
      <c r="I25" s="88">
        <f>N19</f>
        <v>0.80061979166666664</v>
      </c>
      <c r="J25" s="88"/>
      <c r="K25" s="89">
        <v>0.96</v>
      </c>
      <c r="L25" s="89"/>
      <c r="M25" s="48">
        <f t="shared" ref="M25" si="4">K25*H25</f>
        <v>184320</v>
      </c>
      <c r="N25" s="48"/>
      <c r="O25" s="31">
        <f>Q11</f>
        <v>10</v>
      </c>
    </row>
    <row r="26" spans="1:18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5">
        <f>SUM(M25:N25)</f>
        <v>184320</v>
      </c>
      <c r="N26" s="45"/>
    </row>
    <row r="27" spans="1:18">
      <c r="A27" s="35" t="s">
        <v>61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34"/>
      <c r="N27" s="34"/>
    </row>
    <row r="28" spans="1:18" ht="17.45" customHeight="1">
      <c r="A28" s="37" t="s">
        <v>62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R28" s="8"/>
    </row>
    <row r="29" spans="1:18" ht="0.75" customHeight="1">
      <c r="B29" s="36" t="s">
        <v>40</v>
      </c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</row>
    <row r="30" spans="1:18">
      <c r="B30" s="9"/>
    </row>
    <row r="31" spans="1:18">
      <c r="B31" s="1" t="s">
        <v>42</v>
      </c>
      <c r="C31" s="10"/>
    </row>
    <row r="33" spans="3:3">
      <c r="C33" s="10"/>
    </row>
  </sheetData>
  <mergeCells count="79">
    <mergeCell ref="I25:J25"/>
    <mergeCell ref="K25:L25"/>
    <mergeCell ref="B7:C7"/>
    <mergeCell ref="K7:L7"/>
    <mergeCell ref="I5:J5"/>
    <mergeCell ref="K5:L5"/>
    <mergeCell ref="D7:H7"/>
    <mergeCell ref="I7:J7"/>
    <mergeCell ref="D6:H6"/>
    <mergeCell ref="I6:J6"/>
    <mergeCell ref="K6:L6"/>
    <mergeCell ref="M6:N6"/>
    <mergeCell ref="B4:C4"/>
    <mergeCell ref="D4:H4"/>
    <mergeCell ref="I4:J4"/>
    <mergeCell ref="K4:L4"/>
    <mergeCell ref="R9:R10"/>
    <mergeCell ref="A12:O12"/>
    <mergeCell ref="P9:P10"/>
    <mergeCell ref="Q9:Q10"/>
    <mergeCell ref="D9:D10"/>
    <mergeCell ref="E9:E10"/>
    <mergeCell ref="F9:F10"/>
    <mergeCell ref="G9:H9"/>
    <mergeCell ref="M7:N7"/>
    <mergeCell ref="A4:A7"/>
    <mergeCell ref="M14:N14"/>
    <mergeCell ref="M13:N13"/>
    <mergeCell ref="D13:G13"/>
    <mergeCell ref="J13:K13"/>
    <mergeCell ref="A14:A15"/>
    <mergeCell ref="B14:B15"/>
    <mergeCell ref="C14:C15"/>
    <mergeCell ref="A8:O8"/>
    <mergeCell ref="M11:N11"/>
    <mergeCell ref="M4:N4"/>
    <mergeCell ref="B5:C5"/>
    <mergeCell ref="D5:H5"/>
    <mergeCell ref="M5:N5"/>
    <mergeCell ref="B6:C6"/>
    <mergeCell ref="A1:N1"/>
    <mergeCell ref="A2:N2"/>
    <mergeCell ref="B3:C3"/>
    <mergeCell ref="D3:H3"/>
    <mergeCell ref="I3:J3"/>
    <mergeCell ref="K3:L3"/>
    <mergeCell ref="M3:N3"/>
    <mergeCell ref="M25:N25"/>
    <mergeCell ref="D14:G14"/>
    <mergeCell ref="H14:H15"/>
    <mergeCell ref="D19:G19"/>
    <mergeCell ref="M15:N15"/>
    <mergeCell ref="A21:N21"/>
    <mergeCell ref="A22:N22"/>
    <mergeCell ref="D15:G15"/>
    <mergeCell ref="J15:K15"/>
    <mergeCell ref="H19:I19"/>
    <mergeCell ref="J19:K19"/>
    <mergeCell ref="J14:K14"/>
    <mergeCell ref="D24:G24"/>
    <mergeCell ref="I24:J24"/>
    <mergeCell ref="K24:L24"/>
    <mergeCell ref="D25:G25"/>
    <mergeCell ref="B29:O29"/>
    <mergeCell ref="A28:O28"/>
    <mergeCell ref="I9:J9"/>
    <mergeCell ref="K9:L9"/>
    <mergeCell ref="M9:N10"/>
    <mergeCell ref="O9:O10"/>
    <mergeCell ref="A9:A10"/>
    <mergeCell ref="B9:B10"/>
    <mergeCell ref="C9:C10"/>
    <mergeCell ref="M26:N26"/>
    <mergeCell ref="M24:N24"/>
    <mergeCell ref="D18:G18"/>
    <mergeCell ref="H18:I18"/>
    <mergeCell ref="J18:K18"/>
    <mergeCell ref="A20:N20"/>
    <mergeCell ref="A23:N23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bojchenko.tatyana</cp:lastModifiedBy>
  <cp:revision>35</cp:revision>
  <cp:lastPrinted>2025-12-15T08:26:19Z</cp:lastPrinted>
  <dcterms:created xsi:type="dcterms:W3CDTF">2006-09-16T00:00:00Z</dcterms:created>
  <dcterms:modified xsi:type="dcterms:W3CDTF">2026-05-12T08:39:37Z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