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user1\Desktop\контракты\контракты на 2026\ЭЛЕКТРОННЫЙ МАГАЗИН\покупка хоз.товаров\хоз  КП\Новые хоз\"/>
    </mc:Choice>
  </mc:AlternateContent>
  <xr:revisionPtr revIDLastSave="0" documentId="13_ncr:1_{C308EF42-A301-41A6-AC9A-A30E7CE440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Определение НМЦК" sheetId="1" r:id="rId1"/>
    <sheet name="Лист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H19" i="1"/>
  <c r="F19" i="1"/>
  <c r="J18" i="1"/>
  <c r="H18" i="1"/>
  <c r="F18" i="1"/>
  <c r="L18" i="1" s="1"/>
  <c r="J17" i="1"/>
  <c r="H17" i="1"/>
  <c r="F17" i="1"/>
  <c r="L17" i="1" s="1"/>
  <c r="J16" i="1"/>
  <c r="H16" i="1"/>
  <c r="F16" i="1"/>
  <c r="J15" i="1"/>
  <c r="H15" i="1"/>
  <c r="F15" i="1"/>
  <c r="J14" i="1"/>
  <c r="H14" i="1"/>
  <c r="F14" i="1"/>
  <c r="L14" i="1" s="1"/>
  <c r="J13" i="1"/>
  <c r="H13" i="1"/>
  <c r="F13" i="1"/>
  <c r="L13" i="1" s="1"/>
  <c r="J12" i="1"/>
  <c r="H12" i="1"/>
  <c r="F12" i="1"/>
  <c r="J10" i="1"/>
  <c r="H10" i="1"/>
  <c r="F10" i="1"/>
  <c r="J9" i="1"/>
  <c r="H9" i="1"/>
  <c r="F9" i="1"/>
  <c r="J8" i="1"/>
  <c r="H8" i="1"/>
  <c r="F8" i="1"/>
  <c r="B7" i="2"/>
  <c r="A6" i="2"/>
  <c r="A4" i="2"/>
  <c r="I20" i="1"/>
  <c r="G20" i="1"/>
  <c r="E20" i="1"/>
  <c r="J11" i="1"/>
  <c r="H11" i="1"/>
  <c r="F11" i="1"/>
  <c r="L15" i="1" l="1"/>
  <c r="L12" i="1"/>
  <c r="L16" i="1"/>
  <c r="L19" i="1"/>
  <c r="K14" i="1"/>
  <c r="M14" i="1" s="1"/>
  <c r="K16" i="1"/>
  <c r="K18" i="1"/>
  <c r="M18" i="1" s="1"/>
  <c r="K13" i="1"/>
  <c r="M13" i="1" s="1"/>
  <c r="K15" i="1"/>
  <c r="K17" i="1"/>
  <c r="M17" i="1" s="1"/>
  <c r="K19" i="1"/>
  <c r="L9" i="1"/>
  <c r="K12" i="1"/>
  <c r="K10" i="1"/>
  <c r="L8" i="1"/>
  <c r="L10" i="1"/>
  <c r="K8" i="1"/>
  <c r="K9" i="1"/>
  <c r="K11" i="1"/>
  <c r="L11" i="1"/>
  <c r="H20" i="1"/>
  <c r="F20" i="1"/>
  <c r="J20" i="1"/>
  <c r="M15" i="1" l="1"/>
  <c r="M12" i="1"/>
  <c r="M16" i="1"/>
  <c r="M19" i="1"/>
  <c r="M9" i="1"/>
  <c r="M8" i="1"/>
  <c r="M10" i="1"/>
  <c r="M11" i="1"/>
</calcChain>
</file>

<file path=xl/sharedStrings.xml><?xml version="1.0" encoding="utf-8"?>
<sst xmlns="http://schemas.openxmlformats.org/spreadsheetml/2006/main" count="48" uniqueCount="37">
  <si>
    <t>№ п/п</t>
  </si>
  <si>
    <t>Наименование объекта закупки
по позициям</t>
  </si>
  <si>
    <t>ед. изм.</t>
  </si>
  <si>
    <t>Кол-во (шт.)</t>
  </si>
  <si>
    <t>общая цена</t>
  </si>
  <si>
    <t>Среднее квадратичное отклонение</t>
  </si>
  <si>
    <t>Среднее значение</t>
  </si>
  <si>
    <t>Коэффициент вариации</t>
  </si>
  <si>
    <t xml:space="preserve">Итого </t>
  </si>
  <si>
    <t>Руководитель учреждения</t>
  </si>
  <si>
    <t>А.С. Абрамова</t>
  </si>
  <si>
    <t>Расчет НМЦК на канцелярию для нужд ГБОУ СОШ № 189  в 2026 году</t>
  </si>
  <si>
    <t>упак</t>
  </si>
  <si>
    <t>По проведенному мониторингу цен из  запросов выбран ООО "_______ т.к. данным поставщиком была предложена наименьшая цена  (контракт будет заключен с единственным поставщиком по п.4 ч. 1 ст. 93 44-ФЗ)</t>
  </si>
  <si>
    <t>Губка меламиновая</t>
  </si>
  <si>
    <t>Коврик тип 1</t>
  </si>
  <si>
    <t>Коврик тип 2</t>
  </si>
  <si>
    <t xml:space="preserve">Перчатки одноразовые нитрил </t>
  </si>
  <si>
    <t>Полотенца рулонные тип 1</t>
  </si>
  <si>
    <t>Салфетка для уборки тип 1</t>
  </si>
  <si>
    <t>Чистящее средство тип 2</t>
  </si>
  <si>
    <t>Туалетная бумага тип 6</t>
  </si>
  <si>
    <t>Швабра комплект</t>
  </si>
  <si>
    <t>Швабра с насадкой</t>
  </si>
  <si>
    <t>шт</t>
  </si>
  <si>
    <t>рулон</t>
  </si>
  <si>
    <t>ИП Никонов Иван Александрович</t>
  </si>
  <si>
    <t>№599\2025от 07.02.26</t>
  </si>
  <si>
    <t>ИП  Павлов Дмитрий Сергеевич</t>
  </si>
  <si>
    <t>№ 368 от 07.02.2026</t>
  </si>
  <si>
    <t>ИП Баранов Юрий Дмитриевич</t>
  </si>
  <si>
    <t>№ 392 от 08.02.2026</t>
  </si>
  <si>
    <t>Салфетки влажные тип 1</t>
  </si>
  <si>
    <t xml:space="preserve">Н-р совок д/мусора+щетка (длин.ручки) </t>
  </si>
  <si>
    <t>На основании  проведенного анализа рынка, с учетом округления значений, НМЦК составляет 65 480,80</t>
  </si>
  <si>
    <t>Дата подготовки обоснования НМЦК: 23.04.2026</t>
  </si>
  <si>
    <t>Контрактный управляющий: __________________Д. А. Кузьмин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</si>
</sst>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rgb="FF000000"/>
      <name val="Calibri"/>
    </font>
    <font>
      <sz val="12"/>
      <color rgb="FF000000"/>
      <name val="Times New Roman"/>
    </font>
    <font>
      <b/>
      <sz val="12"/>
      <color rgb="FF000000"/>
      <name val="Times New Roman"/>
    </font>
    <font>
      <b/>
      <sz val="11"/>
      <name val="Times New Roman"/>
    </font>
    <font>
      <sz val="11"/>
      <color theme="1"/>
      <name val="Times New Roman"/>
    </font>
    <font>
      <sz val="11"/>
      <color rgb="FF000000"/>
      <name val="Times New Roman"/>
    </font>
    <font>
      <sz val="11"/>
      <name val="Times New Roman"/>
    </font>
    <font>
      <sz val="11"/>
      <color rgb="FF000000"/>
      <name val="Times New Roman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/>
    <xf numFmtId="4" fontId="1" fillId="0" borderId="0" xfId="0" applyNumberFormat="1" applyFont="1"/>
    <xf numFmtId="0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0" fontId="4" fillId="2" borderId="1" xfId="0" applyNumberFormat="1" applyFont="1" applyFill="1" applyBorder="1" applyAlignment="1">
      <alignment horizontal="center"/>
    </xf>
    <xf numFmtId="0" fontId="4" fillId="2" borderId="1" xfId="0" applyNumberFormat="1" applyFont="1" applyFill="1" applyBorder="1" applyAlignment="1">
      <alignment wrapText="1"/>
    </xf>
    <xf numFmtId="0" fontId="5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10" fontId="6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3" fontId="4" fillId="2" borderId="1" xfId="0" applyNumberFormat="1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wrapText="1"/>
    </xf>
    <xf numFmtId="0" fontId="3" fillId="2" borderId="1" xfId="0" applyNumberFormat="1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6" fillId="2" borderId="1" xfId="0" applyNumberFormat="1" applyFont="1" applyFill="1" applyBorder="1" applyAlignment="1">
      <alignment horizontal="center"/>
    </xf>
    <xf numFmtId="4" fontId="6" fillId="2" borderId="1" xfId="0" applyNumberFormat="1" applyFont="1" applyFill="1" applyBorder="1" applyAlignment="1">
      <alignment horizontal="center"/>
    </xf>
    <xf numFmtId="0" fontId="2" fillId="0" borderId="0" xfId="0" applyNumberFormat="1" applyFont="1"/>
    <xf numFmtId="0" fontId="7" fillId="0" borderId="4" xfId="0" applyFont="1" applyBorder="1" applyAlignment="1">
      <alignment vertical="center"/>
    </xf>
    <xf numFmtId="0" fontId="5" fillId="0" borderId="0" xfId="0" applyNumberFormat="1" applyFont="1" applyAlignment="1">
      <alignment horizontal="center" wrapText="1"/>
    </xf>
    <xf numFmtId="0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wrapText="1"/>
    </xf>
    <xf numFmtId="0" fontId="5" fillId="0" borderId="14" xfId="0" applyNumberFormat="1" applyFont="1" applyBorder="1" applyAlignment="1">
      <alignment horizont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0" fontId="10" fillId="2" borderId="3" xfId="0" applyNumberFormat="1" applyFont="1" applyFill="1" applyBorder="1" applyAlignment="1">
      <alignment horizontal="center" wrapText="1"/>
    </xf>
    <xf numFmtId="0" fontId="10" fillId="2" borderId="3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wrapText="1"/>
    </xf>
    <xf numFmtId="0" fontId="2" fillId="2" borderId="0" xfId="0" applyNumberFormat="1" applyFont="1" applyFill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10" fillId="2" borderId="1" xfId="0" applyNumberFormat="1" applyFont="1" applyFill="1" applyBorder="1" applyAlignment="1">
      <alignment horizontal="center" wrapText="1"/>
    </xf>
    <xf numFmtId="0" fontId="3" fillId="2" borderId="2" xfId="0" applyNumberFormat="1" applyFont="1" applyFill="1" applyBorder="1" applyAlignment="1">
      <alignment horizontal="center" wrapText="1"/>
    </xf>
    <xf numFmtId="0" fontId="3" fillId="2" borderId="3" xfId="0" applyNumberFormat="1" applyFont="1" applyFill="1" applyBorder="1" applyAlignment="1">
      <alignment horizontal="center" wrapText="1"/>
    </xf>
    <xf numFmtId="0" fontId="10" fillId="2" borderId="1" xfId="0" applyNumberFormat="1" applyFont="1" applyFill="1" applyBorder="1" applyAlignment="1">
      <alignment horizontal="center" vertical="center" wrapText="1"/>
    </xf>
    <xf numFmtId="0" fontId="11" fillId="2" borderId="2" xfId="0" applyNumberFormat="1" applyFont="1" applyFill="1" applyBorder="1" applyAlignment="1">
      <alignment horizontal="center" wrapText="1"/>
    </xf>
    <xf numFmtId="0" fontId="11" fillId="2" borderId="3" xfId="0" applyNumberFormat="1" applyFont="1" applyFill="1" applyBorder="1" applyAlignment="1">
      <alignment horizontal="center" wrapText="1"/>
    </xf>
    <xf numFmtId="0" fontId="5" fillId="0" borderId="0" xfId="0" applyNumberFormat="1" applyFont="1" applyAlignment="1">
      <alignment horizontal="left"/>
    </xf>
    <xf numFmtId="0" fontId="8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31"/>
  <sheetViews>
    <sheetView tabSelected="1" topLeftCell="A4" workbookViewId="0">
      <selection activeCell="A19" sqref="A19"/>
    </sheetView>
  </sheetViews>
  <sheetFormatPr defaultColWidth="9.140625" defaultRowHeight="15.75" x14ac:dyDescent="0.25"/>
  <cols>
    <col min="1" max="1" width="7.7109375" style="1" customWidth="1"/>
    <col min="2" max="2" width="53.7109375" style="2" customWidth="1"/>
    <col min="3" max="3" width="12" style="3" customWidth="1"/>
    <col min="4" max="4" width="9.85546875" style="4" customWidth="1"/>
    <col min="5" max="6" width="14.7109375" style="4" customWidth="1"/>
    <col min="7" max="7" width="19.85546875" style="4" customWidth="1"/>
    <col min="8" max="8" width="16.5703125" style="4" customWidth="1"/>
    <col min="9" max="9" width="18.140625" style="4" customWidth="1"/>
    <col min="10" max="10" width="16.7109375" style="4" customWidth="1"/>
    <col min="11" max="11" width="15.5703125" style="4" customWidth="1"/>
    <col min="12" max="12" width="11.140625" style="4" customWidth="1"/>
    <col min="13" max="13" width="15.42578125" style="5" customWidth="1"/>
    <col min="14" max="14" width="9.140625" style="4" bestFit="1" customWidth="1"/>
    <col min="15" max="16384" width="9.140625" style="4"/>
  </cols>
  <sheetData>
    <row r="2" spans="1:16" x14ac:dyDescent="0.25">
      <c r="A2" s="37" t="s">
        <v>11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4" spans="1:16" ht="27.75" customHeight="1" x14ac:dyDescent="0.25">
      <c r="A4" s="41" t="s">
        <v>0</v>
      </c>
      <c r="B4" s="41" t="s">
        <v>1</v>
      </c>
      <c r="C4" s="41" t="s">
        <v>2</v>
      </c>
      <c r="D4" s="41" t="s">
        <v>3</v>
      </c>
      <c r="E4" s="44" t="s">
        <v>26</v>
      </c>
      <c r="F4" s="41" t="s">
        <v>4</v>
      </c>
      <c r="G4" s="47" t="s">
        <v>28</v>
      </c>
      <c r="H4" s="41" t="s">
        <v>4</v>
      </c>
      <c r="I4" s="44" t="s">
        <v>30</v>
      </c>
      <c r="J4" s="41" t="s">
        <v>4</v>
      </c>
      <c r="K4" s="41" t="s">
        <v>5</v>
      </c>
      <c r="L4" s="41" t="s">
        <v>6</v>
      </c>
      <c r="M4" s="38" t="s">
        <v>7</v>
      </c>
    </row>
    <row r="5" spans="1:16" ht="6" customHeight="1" x14ac:dyDescent="0.25">
      <c r="A5" s="42"/>
      <c r="B5" s="42"/>
      <c r="C5" s="42"/>
      <c r="D5" s="42"/>
      <c r="E5" s="48"/>
      <c r="F5" s="43"/>
      <c r="G5" s="42"/>
      <c r="H5" s="43"/>
      <c r="I5" s="45"/>
      <c r="J5" s="42"/>
      <c r="K5" s="42"/>
      <c r="L5" s="42"/>
      <c r="M5" s="39"/>
    </row>
    <row r="6" spans="1:16" ht="15.6" hidden="1" customHeight="1" x14ac:dyDescent="0.25">
      <c r="A6" s="43"/>
      <c r="B6" s="43"/>
      <c r="C6" s="43"/>
      <c r="D6" s="43"/>
      <c r="E6" s="49"/>
      <c r="F6" s="6"/>
      <c r="G6" s="43"/>
      <c r="H6" s="6"/>
      <c r="I6" s="46"/>
      <c r="J6" s="43"/>
      <c r="K6" s="43"/>
      <c r="L6" s="43"/>
      <c r="M6" s="40"/>
      <c r="N6" s="7"/>
      <c r="O6" s="7"/>
      <c r="P6" s="7"/>
    </row>
    <row r="7" spans="1:16" s="15" customFormat="1" ht="27" customHeight="1" x14ac:dyDescent="0.25">
      <c r="A7" s="31"/>
      <c r="B7" s="31"/>
      <c r="C7" s="31"/>
      <c r="D7" s="31"/>
      <c r="E7" s="34" t="s">
        <v>27</v>
      </c>
      <c r="F7" s="30"/>
      <c r="G7" s="35" t="s">
        <v>29</v>
      </c>
      <c r="H7" s="30"/>
      <c r="I7" s="34" t="s">
        <v>31</v>
      </c>
      <c r="J7" s="31"/>
      <c r="K7" s="31"/>
      <c r="L7" s="31"/>
      <c r="M7" s="29"/>
      <c r="N7" s="7"/>
      <c r="O7" s="7"/>
      <c r="P7" s="7"/>
    </row>
    <row r="8" spans="1:16" s="15" customFormat="1" ht="33" customHeight="1" x14ac:dyDescent="0.25">
      <c r="A8" s="8">
        <v>1</v>
      </c>
      <c r="B8" s="9" t="s">
        <v>14</v>
      </c>
      <c r="C8" s="10" t="s">
        <v>24</v>
      </c>
      <c r="D8" s="11">
        <v>10</v>
      </c>
      <c r="E8" s="12">
        <v>89</v>
      </c>
      <c r="F8" s="12">
        <f t="shared" ref="F8:F10" si="0">SUM(D8*E8)</f>
        <v>890</v>
      </c>
      <c r="G8" s="12">
        <v>85</v>
      </c>
      <c r="H8" s="12">
        <f t="shared" ref="H8:H10" si="1">SUM(G8*D8)</f>
        <v>850</v>
      </c>
      <c r="I8" s="33">
        <v>81</v>
      </c>
      <c r="J8" s="12">
        <f t="shared" ref="J8:J10" si="2">SUM(I8*D8)</f>
        <v>810</v>
      </c>
      <c r="K8" s="13">
        <f t="shared" ref="K8:K10" si="3">AVEDEV(E8:J8)</f>
        <v>382.5</v>
      </c>
      <c r="L8" s="13">
        <f t="shared" ref="L8:L10" si="4">AVERAGE(E8:J8)</f>
        <v>467.5</v>
      </c>
      <c r="M8" s="14">
        <f t="shared" ref="M8:M10" si="5">K8/L8</f>
        <v>0.81818181818181823</v>
      </c>
    </row>
    <row r="9" spans="1:16" s="15" customFormat="1" ht="33" customHeight="1" x14ac:dyDescent="0.25">
      <c r="A9" s="8">
        <v>2</v>
      </c>
      <c r="B9" s="9" t="s">
        <v>15</v>
      </c>
      <c r="C9" s="10" t="s">
        <v>24</v>
      </c>
      <c r="D9" s="11">
        <v>2</v>
      </c>
      <c r="E9" s="12">
        <v>2382</v>
      </c>
      <c r="F9" s="12">
        <f t="shared" si="0"/>
        <v>4764</v>
      </c>
      <c r="G9" s="12">
        <v>2249</v>
      </c>
      <c r="H9" s="12">
        <f t="shared" si="1"/>
        <v>4498</v>
      </c>
      <c r="I9" s="33">
        <v>2226</v>
      </c>
      <c r="J9" s="12">
        <f t="shared" si="2"/>
        <v>4452</v>
      </c>
      <c r="K9" s="13">
        <f t="shared" si="3"/>
        <v>1142.8333333333333</v>
      </c>
      <c r="L9" s="13">
        <f t="shared" si="4"/>
        <v>3428.5</v>
      </c>
      <c r="M9" s="14">
        <f t="shared" si="5"/>
        <v>0.33333333333333331</v>
      </c>
    </row>
    <row r="10" spans="1:16" s="15" customFormat="1" ht="33" customHeight="1" x14ac:dyDescent="0.25">
      <c r="A10" s="8">
        <v>3</v>
      </c>
      <c r="B10" s="9" t="s">
        <v>16</v>
      </c>
      <c r="C10" s="10" t="s">
        <v>24</v>
      </c>
      <c r="D10" s="11">
        <v>2</v>
      </c>
      <c r="E10" s="12">
        <v>1819</v>
      </c>
      <c r="F10" s="12">
        <f t="shared" si="0"/>
        <v>3638</v>
      </c>
      <c r="G10" s="12">
        <v>1819</v>
      </c>
      <c r="H10" s="12">
        <f t="shared" si="1"/>
        <v>3638</v>
      </c>
      <c r="I10" s="33">
        <v>1749</v>
      </c>
      <c r="J10" s="12">
        <f t="shared" si="2"/>
        <v>3498</v>
      </c>
      <c r="K10" s="13">
        <f t="shared" si="3"/>
        <v>897.83333333333337</v>
      </c>
      <c r="L10" s="13">
        <f t="shared" si="4"/>
        <v>2693.5</v>
      </c>
      <c r="M10" s="14">
        <f t="shared" si="5"/>
        <v>0.33333333333333337</v>
      </c>
    </row>
    <row r="11" spans="1:16" s="15" customFormat="1" ht="33" customHeight="1" x14ac:dyDescent="0.25">
      <c r="A11" s="8">
        <v>4</v>
      </c>
      <c r="B11" s="36" t="s">
        <v>33</v>
      </c>
      <c r="C11" s="32" t="s">
        <v>24</v>
      </c>
      <c r="D11" s="16">
        <v>10</v>
      </c>
      <c r="E11" s="12">
        <v>910</v>
      </c>
      <c r="F11" s="12">
        <f>SUM(D11*E11)</f>
        <v>9100</v>
      </c>
      <c r="G11" s="12">
        <v>901</v>
      </c>
      <c r="H11" s="12">
        <f>SUM(G11*D11)</f>
        <v>9010</v>
      </c>
      <c r="I11" s="12">
        <v>858</v>
      </c>
      <c r="J11" s="12">
        <f>SUM(I11*D11)</f>
        <v>8580</v>
      </c>
      <c r="K11" s="13">
        <f>AVEDEV(E11:J11)</f>
        <v>4003.5</v>
      </c>
      <c r="L11" s="13">
        <f>AVERAGE(E11:J11)</f>
        <v>4893.166666666667</v>
      </c>
      <c r="M11" s="14">
        <f>K11/L11</f>
        <v>0.81818181818181812</v>
      </c>
    </row>
    <row r="12" spans="1:16" s="15" customFormat="1" ht="36.75" customHeight="1" x14ac:dyDescent="0.25">
      <c r="A12" s="8">
        <v>5</v>
      </c>
      <c r="B12" s="9" t="s">
        <v>17</v>
      </c>
      <c r="C12" s="32" t="s">
        <v>12</v>
      </c>
      <c r="D12" s="16">
        <v>10</v>
      </c>
      <c r="E12" s="12">
        <v>408</v>
      </c>
      <c r="F12" s="12">
        <f t="shared" ref="F12" si="6">SUM(D12*E12)</f>
        <v>4080</v>
      </c>
      <c r="G12" s="12">
        <v>432</v>
      </c>
      <c r="H12" s="12">
        <f t="shared" ref="H12" si="7">SUM(G12*D12)</f>
        <v>4320</v>
      </c>
      <c r="I12" s="12">
        <v>403</v>
      </c>
      <c r="J12" s="12">
        <f t="shared" ref="J12" si="8">SUM(I12*D12)</f>
        <v>4030</v>
      </c>
      <c r="K12" s="13">
        <f t="shared" ref="K12" si="9">AVEDEV(E12:J12)</f>
        <v>1864.5</v>
      </c>
      <c r="L12" s="13">
        <f t="shared" ref="L12" si="10">AVERAGE(E12:J12)</f>
        <v>2278.8333333333335</v>
      </c>
      <c r="M12" s="14">
        <f t="shared" ref="M12" si="11">K12/L12</f>
        <v>0.81818181818181812</v>
      </c>
    </row>
    <row r="13" spans="1:16" s="15" customFormat="1" ht="18" customHeight="1" x14ac:dyDescent="0.25">
      <c r="A13" s="8">
        <v>6</v>
      </c>
      <c r="B13" s="9" t="s">
        <v>18</v>
      </c>
      <c r="C13" s="32" t="s">
        <v>24</v>
      </c>
      <c r="D13" s="16">
        <v>10</v>
      </c>
      <c r="E13" s="12">
        <v>2697</v>
      </c>
      <c r="F13" s="12">
        <f t="shared" ref="F13:F19" si="12">SUM(D13*E13)</f>
        <v>26970</v>
      </c>
      <c r="G13" s="12">
        <v>2747</v>
      </c>
      <c r="H13" s="12">
        <f t="shared" ref="H13:H19" si="13">SUM(G13*D13)</f>
        <v>27470</v>
      </c>
      <c r="I13" s="12">
        <v>2497</v>
      </c>
      <c r="J13" s="12">
        <f t="shared" ref="J13:J19" si="14">SUM(I13*D13)</f>
        <v>24970</v>
      </c>
      <c r="K13" s="13">
        <f t="shared" ref="K13:K19" si="15">AVEDEV(E13:J13)</f>
        <v>11911.5</v>
      </c>
      <c r="L13" s="13">
        <f t="shared" ref="L13:L19" si="16">AVERAGE(E13:J13)</f>
        <v>14558.5</v>
      </c>
      <c r="M13" s="14">
        <f t="shared" ref="M13:M19" si="17">K13/L13</f>
        <v>0.81818181818181823</v>
      </c>
    </row>
    <row r="14" spans="1:16" s="15" customFormat="1" ht="18" customHeight="1" x14ac:dyDescent="0.25">
      <c r="A14" s="8">
        <v>7</v>
      </c>
      <c r="B14" s="9" t="s">
        <v>19</v>
      </c>
      <c r="C14" s="32" t="s">
        <v>25</v>
      </c>
      <c r="D14" s="16">
        <v>10</v>
      </c>
      <c r="E14" s="12">
        <v>239</v>
      </c>
      <c r="F14" s="12">
        <f t="shared" si="12"/>
        <v>2390</v>
      </c>
      <c r="G14" s="12">
        <v>233</v>
      </c>
      <c r="H14" s="12">
        <f t="shared" si="13"/>
        <v>2330</v>
      </c>
      <c r="I14" s="12">
        <v>217</v>
      </c>
      <c r="J14" s="12">
        <f t="shared" si="14"/>
        <v>2170</v>
      </c>
      <c r="K14" s="13">
        <f t="shared" si="15"/>
        <v>1033.5</v>
      </c>
      <c r="L14" s="13">
        <f t="shared" si="16"/>
        <v>1263.1666666666667</v>
      </c>
      <c r="M14" s="14">
        <f t="shared" si="17"/>
        <v>0.81818181818181812</v>
      </c>
    </row>
    <row r="15" spans="1:16" s="15" customFormat="1" ht="18" customHeight="1" x14ac:dyDescent="0.25">
      <c r="A15" s="8">
        <v>8</v>
      </c>
      <c r="B15" s="36" t="s">
        <v>32</v>
      </c>
      <c r="C15" s="32" t="s">
        <v>12</v>
      </c>
      <c r="D15" s="16">
        <v>25</v>
      </c>
      <c r="E15" s="12">
        <v>97</v>
      </c>
      <c r="F15" s="12">
        <f t="shared" si="12"/>
        <v>2425</v>
      </c>
      <c r="G15" s="12">
        <v>96</v>
      </c>
      <c r="H15" s="12">
        <f t="shared" si="13"/>
        <v>2400</v>
      </c>
      <c r="I15" s="12">
        <v>90</v>
      </c>
      <c r="J15" s="12">
        <f t="shared" si="14"/>
        <v>2250</v>
      </c>
      <c r="K15" s="13">
        <f t="shared" si="15"/>
        <v>1132</v>
      </c>
      <c r="L15" s="13">
        <f t="shared" si="16"/>
        <v>1226.3333333333333</v>
      </c>
      <c r="M15" s="14">
        <f t="shared" si="17"/>
        <v>0.92307692307692313</v>
      </c>
    </row>
    <row r="16" spans="1:16" s="15" customFormat="1" ht="18" customHeight="1" x14ac:dyDescent="0.25">
      <c r="A16" s="8">
        <v>9</v>
      </c>
      <c r="B16" s="9" t="s">
        <v>20</v>
      </c>
      <c r="C16" s="32" t="s">
        <v>24</v>
      </c>
      <c r="D16" s="16">
        <v>15</v>
      </c>
      <c r="E16" s="12">
        <v>257</v>
      </c>
      <c r="F16" s="12">
        <f t="shared" si="12"/>
        <v>3855</v>
      </c>
      <c r="G16" s="12">
        <v>252</v>
      </c>
      <c r="H16" s="12">
        <f t="shared" si="13"/>
        <v>3780</v>
      </c>
      <c r="I16" s="12">
        <v>239.52</v>
      </c>
      <c r="J16" s="12">
        <f t="shared" si="14"/>
        <v>3592.8</v>
      </c>
      <c r="K16" s="13">
        <f t="shared" si="15"/>
        <v>1746.5466666666664</v>
      </c>
      <c r="L16" s="13">
        <f t="shared" si="16"/>
        <v>1996.0533333333333</v>
      </c>
      <c r="M16" s="14">
        <f t="shared" si="17"/>
        <v>0.87499999999999989</v>
      </c>
    </row>
    <row r="17" spans="1:16" s="15" customFormat="1" ht="18" customHeight="1" x14ac:dyDescent="0.25">
      <c r="A17" s="8">
        <v>10</v>
      </c>
      <c r="B17" s="9" t="s">
        <v>21</v>
      </c>
      <c r="C17" s="32" t="s">
        <v>12</v>
      </c>
      <c r="D17" s="16">
        <v>12</v>
      </c>
      <c r="E17" s="12">
        <v>180</v>
      </c>
      <c r="F17" s="12">
        <f t="shared" si="12"/>
        <v>2160</v>
      </c>
      <c r="G17" s="12">
        <v>177</v>
      </c>
      <c r="H17" s="12">
        <f t="shared" si="13"/>
        <v>2124</v>
      </c>
      <c r="I17" s="12">
        <v>168</v>
      </c>
      <c r="J17" s="12">
        <f t="shared" si="14"/>
        <v>2016</v>
      </c>
      <c r="K17" s="13">
        <f t="shared" si="15"/>
        <v>962.5</v>
      </c>
      <c r="L17" s="13">
        <f t="shared" si="16"/>
        <v>1137.5</v>
      </c>
      <c r="M17" s="14">
        <f t="shared" si="17"/>
        <v>0.84615384615384615</v>
      </c>
    </row>
    <row r="18" spans="1:16" s="15" customFormat="1" ht="18" customHeight="1" x14ac:dyDescent="0.25">
      <c r="A18" s="8">
        <v>11</v>
      </c>
      <c r="B18" s="9" t="s">
        <v>22</v>
      </c>
      <c r="C18" s="32" t="s">
        <v>24</v>
      </c>
      <c r="D18" s="16">
        <v>6</v>
      </c>
      <c r="E18" s="12">
        <v>1060</v>
      </c>
      <c r="F18" s="12">
        <f t="shared" si="12"/>
        <v>6360</v>
      </c>
      <c r="G18" s="12">
        <v>1110</v>
      </c>
      <c r="H18" s="12">
        <f t="shared" si="13"/>
        <v>6660</v>
      </c>
      <c r="I18" s="12">
        <v>1009</v>
      </c>
      <c r="J18" s="12">
        <f t="shared" si="14"/>
        <v>6054</v>
      </c>
      <c r="K18" s="13">
        <f t="shared" si="15"/>
        <v>2649.1666666666665</v>
      </c>
      <c r="L18" s="13">
        <f t="shared" si="16"/>
        <v>3708.8333333333335</v>
      </c>
      <c r="M18" s="14">
        <f t="shared" si="17"/>
        <v>0.71428571428571419</v>
      </c>
    </row>
    <row r="19" spans="1:16" s="15" customFormat="1" ht="18" customHeight="1" x14ac:dyDescent="0.25">
      <c r="A19" s="8">
        <v>12</v>
      </c>
      <c r="B19" s="9" t="s">
        <v>23</v>
      </c>
      <c r="C19" s="32" t="s">
        <v>24</v>
      </c>
      <c r="D19" s="16">
        <v>2</v>
      </c>
      <c r="E19" s="12">
        <v>1621</v>
      </c>
      <c r="F19" s="12">
        <f t="shared" si="12"/>
        <v>3242</v>
      </c>
      <c r="G19" s="12">
        <v>1575</v>
      </c>
      <c r="H19" s="12">
        <f t="shared" si="13"/>
        <v>3150</v>
      </c>
      <c r="I19" s="12">
        <v>1529</v>
      </c>
      <c r="J19" s="12">
        <f t="shared" si="14"/>
        <v>3058</v>
      </c>
      <c r="K19" s="13">
        <f t="shared" si="15"/>
        <v>787.5</v>
      </c>
      <c r="L19" s="13">
        <f t="shared" si="16"/>
        <v>2362.5</v>
      </c>
      <c r="M19" s="14">
        <f t="shared" si="17"/>
        <v>0.33333333333333331</v>
      </c>
    </row>
    <row r="20" spans="1:16" x14ac:dyDescent="0.25">
      <c r="A20" s="17"/>
      <c r="B20" s="18" t="s">
        <v>8</v>
      </c>
      <c r="C20" s="6"/>
      <c r="D20" s="19"/>
      <c r="E20" s="20">
        <f t="shared" ref="E20:J20" si="18">SUM(E8:E19)</f>
        <v>11759</v>
      </c>
      <c r="F20" s="20">
        <f t="shared" si="18"/>
        <v>69874</v>
      </c>
      <c r="G20" s="20">
        <f t="shared" si="18"/>
        <v>11676</v>
      </c>
      <c r="H20" s="20">
        <f t="shared" si="18"/>
        <v>70230</v>
      </c>
      <c r="I20" s="20">
        <f t="shared" si="18"/>
        <v>11066.52</v>
      </c>
      <c r="J20" s="20">
        <f t="shared" si="18"/>
        <v>65480.800000000003</v>
      </c>
      <c r="K20" s="21"/>
      <c r="L20" s="21"/>
      <c r="M20" s="22"/>
      <c r="N20" s="23"/>
      <c r="O20" s="23"/>
      <c r="P20" s="23"/>
    </row>
    <row r="22" spans="1:16" x14ac:dyDescent="0.25">
      <c r="A22" s="51" t="s">
        <v>34</v>
      </c>
      <c r="B22" s="52"/>
      <c r="C22" s="52"/>
      <c r="D22" s="52"/>
      <c r="E22" s="52"/>
      <c r="F22" s="53"/>
      <c r="G22" s="24"/>
      <c r="H22" s="24"/>
      <c r="I22" s="24"/>
      <c r="J22" s="24"/>
    </row>
    <row r="23" spans="1:16" x14ac:dyDescent="0.25">
      <c r="A23" s="51" t="s">
        <v>35</v>
      </c>
      <c r="B23" s="52"/>
      <c r="C23" s="52"/>
      <c r="D23" s="52"/>
      <c r="E23" s="53"/>
      <c r="F23" s="24"/>
      <c r="G23" s="24"/>
      <c r="H23" s="24"/>
      <c r="I23" s="24"/>
      <c r="J23" s="24"/>
    </row>
    <row r="24" spans="1:16" x14ac:dyDescent="0.25">
      <c r="A24" s="54" t="s">
        <v>13</v>
      </c>
      <c r="B24" s="55"/>
      <c r="C24" s="55"/>
      <c r="D24" s="55"/>
      <c r="E24" s="55"/>
      <c r="F24" s="55"/>
      <c r="G24" s="55"/>
      <c r="H24" s="55"/>
      <c r="I24" s="55"/>
      <c r="J24" s="56"/>
    </row>
    <row r="25" spans="1:16" x14ac:dyDescent="0.25">
      <c r="A25" s="57"/>
      <c r="B25" s="58"/>
      <c r="C25" s="58"/>
      <c r="D25" s="58"/>
      <c r="E25" s="58"/>
      <c r="F25" s="58"/>
      <c r="G25" s="58"/>
      <c r="H25" s="58"/>
      <c r="I25" s="58"/>
      <c r="J25" s="59"/>
    </row>
    <row r="26" spans="1:16" x14ac:dyDescent="0.25">
      <c r="A26" s="60"/>
      <c r="B26" s="61"/>
      <c r="C26" s="61"/>
      <c r="D26" s="61"/>
      <c r="E26" s="61"/>
      <c r="F26" s="61"/>
      <c r="G26" s="61"/>
      <c r="H26" s="61"/>
      <c r="I26" s="61"/>
      <c r="J26" s="62"/>
    </row>
    <row r="27" spans="1:16" x14ac:dyDescent="0.25">
      <c r="E27" s="5"/>
      <c r="F27" s="5"/>
    </row>
    <row r="29" spans="1:16" x14ac:dyDescent="0.25">
      <c r="B29" s="50" t="s">
        <v>36</v>
      </c>
      <c r="C29" s="50"/>
      <c r="D29" s="25"/>
      <c r="E29" s="25"/>
      <c r="F29" s="25"/>
      <c r="G29" s="25"/>
      <c r="H29" s="26"/>
      <c r="I29" s="26"/>
      <c r="J29" s="26"/>
      <c r="K29" s="26"/>
    </row>
    <row r="30" spans="1:16" x14ac:dyDescent="0.25">
      <c r="B30" s="26"/>
      <c r="C30" s="27"/>
      <c r="D30" s="25"/>
      <c r="E30" s="25"/>
      <c r="F30" s="25"/>
      <c r="G30" s="25"/>
      <c r="H30" s="26"/>
      <c r="I30" s="26"/>
      <c r="J30" s="26"/>
      <c r="K30" s="26"/>
    </row>
    <row r="31" spans="1:16" x14ac:dyDescent="0.25">
      <c r="B31" s="50" t="s">
        <v>9</v>
      </c>
      <c r="C31" s="50"/>
      <c r="D31" s="25"/>
      <c r="E31" s="25"/>
      <c r="F31" s="28"/>
      <c r="G31" s="28"/>
      <c r="H31" s="26"/>
      <c r="I31" s="26"/>
      <c r="J31" s="26"/>
      <c r="K31" s="26" t="s">
        <v>10</v>
      </c>
    </row>
  </sheetData>
  <mergeCells count="19">
    <mergeCell ref="B31:C31"/>
    <mergeCell ref="A23:E23"/>
    <mergeCell ref="A22:F22"/>
    <mergeCell ref="D4:D6"/>
    <mergeCell ref="B29:C29"/>
    <mergeCell ref="A24:J26"/>
    <mergeCell ref="A2:M2"/>
    <mergeCell ref="M4:M6"/>
    <mergeCell ref="L4:L6"/>
    <mergeCell ref="K4:K6"/>
    <mergeCell ref="J4:J6"/>
    <mergeCell ref="I4:I6"/>
    <mergeCell ref="H4:H5"/>
    <mergeCell ref="G4:G6"/>
    <mergeCell ref="F4:F5"/>
    <mergeCell ref="A4:A6"/>
    <mergeCell ref="C4:C6"/>
    <mergeCell ref="E4:E6"/>
    <mergeCell ref="B4:B6"/>
  </mergeCells>
  <pageMargins left="0.25" right="0.25" top="0.75" bottom="0.75" header="0.30000001192092901" footer="0.30000001192092901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7"/>
  <sheetViews>
    <sheetView workbookViewId="0"/>
  </sheetViews>
  <sheetFormatPr defaultColWidth="9.140625" defaultRowHeight="15" x14ac:dyDescent="0.25"/>
  <cols>
    <col min="1" max="1" width="24.42578125" customWidth="1"/>
  </cols>
  <sheetData>
    <row r="1" spans="1:2" x14ac:dyDescent="0.25">
      <c r="A1">
        <v>239480</v>
      </c>
    </row>
    <row r="2" spans="1:2" x14ac:dyDescent="0.25">
      <c r="A2">
        <v>255720</v>
      </c>
    </row>
    <row r="3" spans="1:2" x14ac:dyDescent="0.25">
      <c r="A3">
        <v>232340</v>
      </c>
    </row>
    <row r="4" spans="1:2" x14ac:dyDescent="0.25">
      <c r="A4">
        <f>SUM(A1:A3)</f>
        <v>727540</v>
      </c>
    </row>
    <row r="5" spans="1:2" x14ac:dyDescent="0.25">
      <c r="B5">
        <v>727540</v>
      </c>
    </row>
    <row r="6" spans="1:2" x14ac:dyDescent="0.25">
      <c r="A6">
        <f>SUM(A4:A5)</f>
        <v>727540</v>
      </c>
      <c r="B6">
        <v>3</v>
      </c>
    </row>
    <row r="7" spans="1:2" x14ac:dyDescent="0.25">
      <c r="B7">
        <f>SUM(B5/B6)</f>
        <v>242513.33333333334</v>
      </c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Определение 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Елена Владимировна</cp:lastModifiedBy>
  <dcterms:modified xsi:type="dcterms:W3CDTF">2026-04-23T09:39:39Z</dcterms:modified>
</cp:coreProperties>
</file>