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05" yWindow="-105" windowWidth="23250" windowHeight="12450"/>
  </bookViews>
  <sheets>
    <sheet name="Расчет НМЦК" sheetId="1" r:id="rId1"/>
  </sheets>
  <definedNames>
    <definedName name="_xlnm.Print_Area" localSheetId="0">'Расчет НМЦК'!$A$1:$N$13</definedName>
  </definedNames>
  <calcPr calcId="145621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5" i="1" l="1"/>
  <c r="D5" i="1" l="1"/>
  <c r="D6" i="1" s="1"/>
  <c r="H5" i="1"/>
  <c r="H6" i="1" s="1"/>
  <c r="F5" i="1"/>
  <c r="F6" i="1" s="1"/>
  <c r="K5" i="1"/>
  <c r="N5" i="1" s="1"/>
  <c r="N6" i="1" s="1"/>
  <c r="L8" i="1" l="1"/>
</calcChain>
</file>

<file path=xl/sharedStrings.xml><?xml version="1.0" encoding="utf-8"?>
<sst xmlns="http://schemas.openxmlformats.org/spreadsheetml/2006/main" count="26" uniqueCount="22">
  <si>
    <t>№ п/п</t>
  </si>
  <si>
    <t>Наименование объекта закупки</t>
  </si>
  <si>
    <t>Цена за единицу</t>
  </si>
  <si>
    <t>Средняя цена за единицу</t>
  </si>
  <si>
    <t>Количество</t>
  </si>
  <si>
    <t>ИТОГО:</t>
  </si>
  <si>
    <t>Коэффициент вариации</t>
  </si>
  <si>
    <t>Проверка коэффициента вариации (не должен быть выше 33 %)</t>
  </si>
  <si>
    <t>ОК</t>
  </si>
  <si>
    <t>Превышение</t>
  </si>
  <si>
    <t>Единица измерения</t>
  </si>
  <si>
    <t>Стоимость, руб.</t>
  </si>
  <si>
    <t>Цена из КП БЕЗ НДС</t>
  </si>
  <si>
    <t>Цена с НДС</t>
  </si>
  <si>
    <t>Если в КП цены БЕЗ НДС,        то нужен пересчет</t>
  </si>
  <si>
    <t>РАСЧЕТ НАЧАЛЬНОЙ (МАКСИМАЛЬНОЙ) ЦЕНЫ ДОГОВОРА</t>
  </si>
  <si>
    <t>Наименьшая цена Договора, предложенная поставщиком (подрядчиком, исполнителем), составила:</t>
  </si>
  <si>
    <t>ИЦИ 1</t>
  </si>
  <si>
    <t>Заведующий ГБДОУ детский сад № 92 Приморского района Санкт-Петербурга</t>
  </si>
  <si>
    <t>А.В. Юдина</t>
  </si>
  <si>
    <t>Респиратор Алина-200АВК</t>
  </si>
  <si>
    <t>шт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</si>
</sst>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₽_-;\-* #,##0.00\ _₽_-;_-* &quot;-&quot;??\ _₽_-;_-@_-"/>
  </numFmts>
  <fonts count="1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3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2" fontId="0" fillId="0" borderId="3" xfId="0" applyNumberFormat="1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4" fillId="0" borderId="0" xfId="0" applyFont="1"/>
    <xf numFmtId="0" fontId="4" fillId="0" borderId="0" xfId="0" applyFont="1" applyAlignment="1">
      <alignment wrapText="1"/>
    </xf>
    <xf numFmtId="0" fontId="4" fillId="0" borderId="0" xfId="0" applyFont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vertical="center" wrapText="1"/>
    </xf>
    <xf numFmtId="43" fontId="4" fillId="0" borderId="12" xfId="0" applyNumberFormat="1" applyFont="1" applyBorder="1" applyAlignment="1">
      <alignment horizontal="center" vertical="center"/>
    </xf>
    <xf numFmtId="4" fontId="5" fillId="0" borderId="12" xfId="0" applyNumberFormat="1" applyFont="1" applyBorder="1" applyAlignment="1">
      <alignment horizontal="center" vertical="center" wrapText="1"/>
    </xf>
    <xf numFmtId="4" fontId="5" fillId="3" borderId="12" xfId="1" applyNumberFormat="1" applyFont="1" applyFill="1" applyBorder="1" applyAlignment="1">
      <alignment horizontal="center" vertical="center"/>
    </xf>
    <xf numFmtId="4" fontId="5" fillId="0" borderId="12" xfId="1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right" vertical="center" wrapText="1"/>
    </xf>
    <xf numFmtId="43" fontId="5" fillId="3" borderId="12" xfId="1" applyFont="1" applyFill="1" applyBorder="1" applyAlignment="1">
      <alignment vertical="center"/>
    </xf>
    <xf numFmtId="0" fontId="4" fillId="0" borderId="12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right" vertical="center"/>
    </xf>
    <xf numFmtId="0" fontId="3" fillId="0" borderId="15" xfId="0" applyFont="1" applyBorder="1" applyAlignment="1">
      <alignment horizontal="right" vertical="center"/>
    </xf>
    <xf numFmtId="0" fontId="3" fillId="0" borderId="14" xfId="0" applyFont="1" applyBorder="1" applyAlignment="1">
      <alignment horizontal="right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43" fontId="8" fillId="0" borderId="2" xfId="1" applyFont="1" applyBorder="1" applyAlignment="1">
      <alignment horizontal="center" vertical="center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center"/>
    </xf>
  </cellXfs>
  <cellStyles count="2">
    <cellStyle name="Обычный" xfId="0" builtinId="0"/>
    <cellStyle name="Финансовый" xfId="1" builtinId="3"/>
  </cellStyles>
  <dxfs count="2">
    <dxf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R13"/>
  <sheetViews>
    <sheetView tabSelected="1" zoomScale="90" zoomScaleNormal="90" workbookViewId="0">
      <selection activeCell="N5" sqref="N5"/>
    </sheetView>
  </sheetViews>
  <sheetFormatPr defaultRowHeight="15" x14ac:dyDescent="0.25"/>
  <cols>
    <col min="1" max="1" width="1.5703125" customWidth="1"/>
    <col min="2" max="2" width="6.28515625" customWidth="1"/>
    <col min="3" max="3" width="33.140625" style="1" customWidth="1"/>
    <col min="4" max="4" width="16.28515625" customWidth="1"/>
    <col min="5" max="5" width="13.28515625" customWidth="1"/>
    <col min="6" max="6" width="14.42578125" customWidth="1"/>
    <col min="7" max="7" width="13.28515625" customWidth="1"/>
    <col min="8" max="8" width="15.7109375" customWidth="1"/>
    <col min="9" max="9" width="13" customWidth="1"/>
    <col min="10" max="10" width="16" customWidth="1"/>
    <col min="11" max="11" width="13" customWidth="1"/>
    <col min="12" max="12" width="7.85546875" customWidth="1"/>
    <col min="13" max="13" width="9.140625" customWidth="1"/>
    <col min="14" max="14" width="23.5703125" style="2" customWidth="1"/>
    <col min="16" max="16" width="28" style="2" hidden="1" customWidth="1"/>
    <col min="17" max="18" width="12.7109375" hidden="1" customWidth="1"/>
  </cols>
  <sheetData>
    <row r="1" spans="2:18" thickBot="1" x14ac:dyDescent="0.35"/>
    <row r="2" spans="2:18" ht="15.75" thickBot="1" x14ac:dyDescent="0.3">
      <c r="B2" s="27" t="s">
        <v>15</v>
      </c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9"/>
      <c r="P2" s="3" t="s">
        <v>8</v>
      </c>
      <c r="Q2" s="30" t="s">
        <v>14</v>
      </c>
      <c r="R2" s="31"/>
    </row>
    <row r="3" spans="2:18" ht="15.75" thickBot="1" x14ac:dyDescent="0.3">
      <c r="P3" s="4" t="s">
        <v>9</v>
      </c>
      <c r="Q3" s="32"/>
      <c r="R3" s="33"/>
    </row>
    <row r="4" spans="2:18" ht="45" x14ac:dyDescent="0.25">
      <c r="B4" s="16" t="s">
        <v>0</v>
      </c>
      <c r="C4" s="16" t="s">
        <v>1</v>
      </c>
      <c r="D4" s="17" t="s">
        <v>17</v>
      </c>
      <c r="E4" s="16" t="s">
        <v>2</v>
      </c>
      <c r="F4" s="17" t="s">
        <v>17</v>
      </c>
      <c r="G4" s="16" t="s">
        <v>2</v>
      </c>
      <c r="H4" s="17" t="s">
        <v>17</v>
      </c>
      <c r="I4" s="16" t="s">
        <v>2</v>
      </c>
      <c r="J4" s="16" t="s">
        <v>6</v>
      </c>
      <c r="K4" s="16" t="s">
        <v>3</v>
      </c>
      <c r="L4" s="16" t="s">
        <v>4</v>
      </c>
      <c r="M4" s="16" t="s">
        <v>10</v>
      </c>
      <c r="N4" s="16" t="s">
        <v>11</v>
      </c>
      <c r="P4" s="5" t="s">
        <v>7</v>
      </c>
      <c r="Q4" s="7" t="s">
        <v>12</v>
      </c>
      <c r="R4" s="8" t="s">
        <v>13</v>
      </c>
    </row>
    <row r="5" spans="2:18" ht="15.75" x14ac:dyDescent="0.25">
      <c r="B5" s="15">
        <v>1</v>
      </c>
      <c r="C5" s="18" t="s">
        <v>20</v>
      </c>
      <c r="D5" s="20">
        <f t="shared" ref="D5" si="0">E5*L5</f>
        <v>119559.99999999999</v>
      </c>
      <c r="E5" s="20">
        <v>597.79999999999995</v>
      </c>
      <c r="F5" s="20">
        <f t="shared" ref="F5" si="1">G5*L5</f>
        <v>119600</v>
      </c>
      <c r="G5" s="20">
        <v>598</v>
      </c>
      <c r="H5" s="20">
        <f t="shared" ref="H5" si="2">I5*L5</f>
        <v>120000</v>
      </c>
      <c r="I5" s="20">
        <v>600</v>
      </c>
      <c r="J5" s="21">
        <f>STDEV(E5,G5,I5)/AVERAGE(E5,G5,I5)</f>
        <v>2.0323296125286652E-3</v>
      </c>
      <c r="K5" s="21">
        <f t="shared" ref="K5" si="3">ROUND((E5+G5+I5)/3,2)</f>
        <v>598.6</v>
      </c>
      <c r="L5" s="20">
        <v>200</v>
      </c>
      <c r="M5" s="22" t="s">
        <v>21</v>
      </c>
      <c r="N5" s="21">
        <f t="shared" ref="N5" si="4">K5*L5</f>
        <v>119720</v>
      </c>
      <c r="P5" s="6"/>
      <c r="Q5" s="9"/>
      <c r="R5" s="10"/>
    </row>
    <row r="6" spans="2:18" x14ac:dyDescent="0.25">
      <c r="B6" s="37"/>
      <c r="C6" s="38"/>
      <c r="D6" s="19">
        <f>SUM(D5:D5)</f>
        <v>119559.99999999999</v>
      </c>
      <c r="E6" s="25"/>
      <c r="F6" s="19">
        <f>SUM(F5:F5)</f>
        <v>119600</v>
      </c>
      <c r="G6" s="25"/>
      <c r="H6" s="19">
        <f>SUM(H5:H5)</f>
        <v>120000</v>
      </c>
      <c r="I6" s="25"/>
      <c r="J6" s="25"/>
      <c r="K6" s="34" t="s">
        <v>5</v>
      </c>
      <c r="L6" s="35"/>
      <c r="M6" s="36"/>
      <c r="N6" s="24">
        <f>SUM(N5:N5)</f>
        <v>119720</v>
      </c>
    </row>
    <row r="7" spans="2:18" x14ac:dyDescent="0.25">
      <c r="B7" s="11"/>
      <c r="C7" s="23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</row>
    <row r="8" spans="2:18" ht="20.25" x14ac:dyDescent="0.25">
      <c r="B8" s="39" t="s">
        <v>16</v>
      </c>
      <c r="C8" s="39"/>
      <c r="D8" s="39"/>
      <c r="E8" s="39"/>
      <c r="F8" s="39"/>
      <c r="G8" s="39"/>
      <c r="H8" s="39"/>
      <c r="I8" s="39"/>
      <c r="J8" s="39"/>
      <c r="K8" s="39"/>
      <c r="L8" s="40">
        <f>D6</f>
        <v>119559.99999999999</v>
      </c>
      <c r="M8" s="40"/>
      <c r="N8" s="40"/>
    </row>
    <row r="9" spans="2:18" ht="14.45" x14ac:dyDescent="0.3">
      <c r="B9" s="12"/>
      <c r="C9" s="13"/>
      <c r="D9" s="12"/>
      <c r="E9" s="12"/>
      <c r="F9" s="12"/>
      <c r="G9" s="12"/>
      <c r="H9" s="12"/>
      <c r="I9" s="12"/>
      <c r="J9" s="12"/>
      <c r="K9" s="12"/>
      <c r="L9" s="12"/>
      <c r="M9" s="12"/>
      <c r="N9" s="14"/>
    </row>
    <row r="12" spans="2:18" ht="20.25" x14ac:dyDescent="0.3">
      <c r="B12" s="41" t="s">
        <v>18</v>
      </c>
      <c r="C12" s="41"/>
      <c r="D12" s="41"/>
      <c r="E12" s="41"/>
      <c r="F12" s="41"/>
      <c r="G12" s="41"/>
      <c r="H12" s="41"/>
      <c r="I12" s="41"/>
      <c r="J12" s="41"/>
      <c r="K12" s="41"/>
      <c r="L12" s="42" t="s">
        <v>19</v>
      </c>
      <c r="M12" s="42"/>
      <c r="N12" s="42"/>
    </row>
    <row r="13" spans="2:18" ht="14.45" x14ac:dyDescent="0.3">
      <c r="D13" s="26"/>
      <c r="E13" s="26"/>
      <c r="F13" s="26"/>
      <c r="G13" s="26"/>
      <c r="H13" s="26"/>
      <c r="I13" s="26"/>
      <c r="J13" s="26"/>
      <c r="K13" s="26"/>
      <c r="L13" s="26"/>
    </row>
  </sheetData>
  <mergeCells count="9">
    <mergeCell ref="D13:L13"/>
    <mergeCell ref="B2:N2"/>
    <mergeCell ref="Q2:R3"/>
    <mergeCell ref="K6:M6"/>
    <mergeCell ref="B6:C6"/>
    <mergeCell ref="B8:K8"/>
    <mergeCell ref="L8:N8"/>
    <mergeCell ref="B12:K12"/>
    <mergeCell ref="L12:N12"/>
  </mergeCells>
  <conditionalFormatting sqref="P5">
    <cfRule type="cellIs" dxfId="1" priority="29" operator="equal">
      <formula>$P$3</formula>
    </cfRule>
    <cfRule type="cellIs" dxfId="0" priority="30" operator="equal">
      <formula>$P$2</formula>
    </cfRule>
  </conditionalFormatting>
  <pageMargins left="0.31496062992125984" right="0.31496062992125984" top="0.74803149606299213" bottom="0.74803149606299213" header="0.31496062992125984" footer="0.31496062992125984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 НМЦК</vt:lpstr>
      <vt:lpstr>'Расчет НМЦК'!Область_печати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Евгений Кытманов</dc:creator>
  <cp:lastModifiedBy>ДОУ-92_2</cp:lastModifiedBy>
  <cp:lastPrinted>2026-05-04T10:57:37Z</cp:lastPrinted>
  <dcterms:created xsi:type="dcterms:W3CDTF">2022-03-03T13:37:14Z</dcterms:created>
  <dcterms:modified xsi:type="dcterms:W3CDTF">2026-05-04T10:57:40Z</dcterms:modified>
</cp:coreProperties>
</file>