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рнмцк еи" sheetId="1" state="visible" r:id="rId1"/>
  </sheets>
  <definedNames>
    <definedName name="_xlnm._FilterDatabase" localSheetId="0" hidden="1">'рнмцк еи'!$A$5:$Z$13</definedName>
    <definedName name="_xlnm._FilterDatabase" localSheetId="0" hidden="1">'рнмцк еи'!$A$5:$Z$13</definedName>
  </definedNames>
  <calcPr iterateDelta="0.0001"/>
</workbook>
</file>

<file path=xl/sharedStrings.xml><?xml version="1.0" encoding="utf-8"?>
<sst xmlns="http://schemas.openxmlformats.org/spreadsheetml/2006/main" count="37" uniqueCount="37">
  <si>
    <t xml:space="preserve">Обоснование и расчет цены контракта с единственным поставщиком</t>
  </si>
  <si>
    <r>
      <rPr>
        <sz val="12"/>
        <rFont val="PT Astra Serif"/>
      </rPr>
      <t xml:space="preserve">Обоснованной признается закупка, осуществляемая в соответствии с положениями статей 19 и 22 Закона.
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на основании:
 - приказа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исполнителем)»;
Использованы следующие методы определения НМЦК: иной метод</t>
    </r>
    <r>
      <rPr>
        <u val="single"/>
        <sz val="12"/>
        <rFont val="PT Astra Serif"/>
      </rPr>
      <t xml:space="preserve">.
Во исполнение ст. 34 Бюджетного Кодекса РФ и принципа эффективности использования бюджетных средств Заказчиком для расчета цены контракта с единственным поставщиком использовано ценовое предложение с наименьшей ценой из трех ценовых предложений. </t>
    </r>
    <r>
      <rPr>
        <sz val="12"/>
        <rFont val="PT Astra Serif"/>
      </rPr>
      <t xml:space="preserve">
Валюта, используемая для формирования цены контракта и расчетов с поставщиками (исполнителями, подрядчиками), – рубль Российской Федерации.</t>
    </r>
  </si>
  <si>
    <t xml:space="preserve">Расчет цены контракта</t>
  </si>
  <si>
    <t>№</t>
  </si>
  <si>
    <t xml:space="preserve">Наименование услуги</t>
  </si>
  <si>
    <t>Описание</t>
  </si>
  <si>
    <t>ОКПД2</t>
  </si>
  <si>
    <t xml:space="preserve">ОКПД 2 / ККН</t>
  </si>
  <si>
    <t>КТРУ</t>
  </si>
  <si>
    <t>преференции</t>
  </si>
  <si>
    <t xml:space="preserve">Ед. изм</t>
  </si>
  <si>
    <t>Кол-во</t>
  </si>
  <si>
    <t xml:space="preserve">Коммерческие предложения (руб./ед.изм.) в текущих ценах</t>
  </si>
  <si>
    <t xml:space="preserve">количество предложений</t>
  </si>
  <si>
    <t xml:space="preserve">Средняя арифметическая цена за единицу, в текущих ценах</t>
  </si>
  <si>
    <t xml:space="preserve">Однородность совокупности значений выявленных цен, используемых в расчете Н(М)ЦК </t>
  </si>
  <si>
    <t xml:space="preserve">ЦКЕП  </t>
  </si>
  <si>
    <t xml:space="preserve">Ценовое предложение №  1
 Вх № 23 от 29.04.26 </t>
  </si>
  <si>
    <t xml:space="preserve">Ценовое предложение №  2
 Вх № 24 от 29.04.26</t>
  </si>
  <si>
    <t xml:space="preserve">Ценовое предложение №  3
 Вх № 25 от 29.04.26</t>
  </si>
  <si>
    <t xml:space="preserve">Ценовое предложение №  4</t>
  </si>
  <si>
    <t xml:space="preserve">Ценовое предложение №  5</t>
  </si>
  <si>
    <t xml:space="preserve">Средняя арифметическая цена за единицу     &lt;ц&gt; </t>
  </si>
  <si>
    <t xml:space="preserve">Среднее квадратичное отклонение</t>
  </si>
  <si>
    <r>
      <t xml:space="preserve">коэффициент вариации цен V (%)           </t>
    </r>
    <r>
      <rPr>
        <i/>
        <sz val="10"/>
        <rFont val="PT Astra Serif"/>
      </rPr>
      <t xml:space="preserve">         (не должен превышать 33%)</t>
    </r>
  </si>
  <si>
    <t xml:space="preserve">Цена за единицу изм. с округлением (вниз) до сотых долей после запятой с наименьшего ценового предложения (руб.),</t>
  </si>
  <si>
    <t xml:space="preserve">Н(М)ЦК, контракта с учетом округления цены за единицу (руб.),</t>
  </si>
  <si>
    <t xml:space="preserve">Оказание услуг по проведению  периодического медицинского осмотра (женщины до 40 лет)</t>
  </si>
  <si>
    <t>чел</t>
  </si>
  <si>
    <t xml:space="preserve">Оказание услуг по проведению  периодического медицинского осмотра (женщины старше 40 лет)</t>
  </si>
  <si>
    <t xml:space="preserve">Оказание услуг по проведению  периодического медицинского осмотра (мужчины старше 40 лет)</t>
  </si>
  <si>
    <t xml:space="preserve">Санитарно-гигиеническое обучение и аттестация</t>
  </si>
  <si>
    <t xml:space="preserve">Выдача нового бланка ЛМК</t>
  </si>
  <si>
    <t>шт</t>
  </si>
  <si>
    <t xml:space="preserve">В результате проведенного расчета ЦКЕП контракта составила: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</si>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</sst>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6">
    <numFmt numFmtId="160" formatCode="0;[Red]0"/>
    <numFmt numFmtId="161" formatCode="0.0000"/>
    <numFmt numFmtId="162" formatCode="#,##0.000&quot;р.&quot;;[Red]#,##0.000&quot;р.&quot;"/>
    <numFmt numFmtId="163" formatCode="_-* #,##0.00\ [$₽-419]_-;\-* #,##0.00\ [$₽-419]_-;_-* &quot;-&quot;??\ [$₽-419]_-;_-@_-"/>
    <numFmt numFmtId="164" formatCode="0.00;[Red]0.00"/>
    <numFmt numFmtId="165" formatCode="_-* #,##0.00[$р.-419]_-;\-* #,##0.00[$р.-419]_-;_-* &quot;-&quot;??[$р.-419]_-;_-@_-"/>
  </numFmts>
  <fonts count="12">
    <font>
      <sz val="11.000000"/>
      <color theme="1"/>
      <name val="Calibri"/>
    </font>
    <font>
      <u/>
      <sz val="11.000000"/>
      <color theme="10"/>
      <name val="Calibri"/>
      <scheme val="minor"/>
    </font>
    <font>
      <sz val="11.000000"/>
      <color theme="1"/>
      <name val="Calibri"/>
      <scheme val="minor"/>
    </font>
    <font>
      <sz val="10.000000"/>
      <name val="Arial"/>
    </font>
    <font>
      <sz val="10.000000"/>
      <name val="PT Astra Serif"/>
    </font>
    <font>
      <sz val="12.000000"/>
      <name val="PT Astra Serif"/>
    </font>
    <font>
      <b/>
      <sz val="12.000000"/>
      <name val="PT Astra Serif"/>
    </font>
    <font>
      <b/>
      <sz val="10.000000"/>
      <name val="PT Astra Serif"/>
    </font>
    <font>
      <sz val="13.000000"/>
      <name val="PT Astra Serif"/>
    </font>
    <font>
      <b val="0"/>
      <i val="0"/>
      <strike val="0"/>
      <u val="none"/>
      <sz val="11.000000"/>
      <name val="Times New Roman"/>
    </font>
    <font>
      <sz val="10.000000"/>
      <color theme="1"/>
      <name val="Times New Roman"/>
    </font>
    <font>
      <b/>
      <sz val="10.000000"/>
      <color rgb="FF002060"/>
      <name val="PT Astra Serif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249977111117893"/>
        <bgColor theme="0" tint="-0.249977111117893"/>
      </patternFill>
    </fill>
    <fill>
      <patternFill patternType="solid">
        <fgColor indexed="65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CD2F6"/>
      </patternFill>
    </fill>
    <fill>
      <patternFill patternType="solid">
        <fgColor theme="7" tint="0.79998168889431442"/>
        <bgColor theme="7" tint="0.79998168889431442"/>
      </patternFill>
    </fill>
  </fills>
  <borders count="9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none"/>
      <bottom style="none"/>
      <diagonal style="none"/>
    </border>
  </borders>
  <cellStyleXfs count="5">
    <xf fontId="0" fillId="0" borderId="0" numFmtId="0" applyNumberFormat="1" applyFont="1" applyFill="1" applyBorder="1"/>
    <xf fontId="1" fillId="0" borderId="0" numFmtId="0" applyNumberFormat="0" applyFont="1" applyFill="0" applyBorder="0" applyProtection="0"/>
    <xf fontId="2" fillId="0" borderId="0" numFmtId="0" applyNumberFormat="1" applyFont="1" applyFill="1" applyBorder="1"/>
    <xf fontId="2" fillId="0" borderId="0" numFmtId="0" applyNumberFormat="1" applyFont="1" applyFill="1" applyBorder="1"/>
    <xf fontId="3" fillId="0" borderId="0" numFmtId="9" applyNumberFormat="1" applyFont="1" applyFill="0" applyBorder="0" applyProtection="0"/>
  </cellStyleXfs>
  <cellXfs count="53">
    <xf fontId="0" fillId="0" borderId="0" numFmtId="0" xfId="0"/>
    <xf fontId="4" fillId="0" borderId="0" numFmtId="0" xfId="0" applyFont="1"/>
    <xf fontId="4" fillId="0" borderId="0" numFmtId="0" xfId="0" applyFont="1" applyAlignment="1">
      <alignment horizontal="left" vertical="center" wrapText="1"/>
    </xf>
    <xf fontId="4" fillId="0" borderId="0" numFmtId="0" xfId="0" applyFont="1" applyAlignment="1">
      <alignment horizontal="left" vertical="center"/>
    </xf>
    <xf fontId="5" fillId="0" borderId="0" numFmtId="0" xfId="0" applyFont="1" applyAlignment="1">
      <alignment horizontal="right" wrapText="1"/>
    </xf>
    <xf fontId="6" fillId="2" borderId="0" numFmtId="0" xfId="0" applyFont="1" applyFill="1" applyAlignment="1">
      <alignment horizontal="center" vertical="center"/>
    </xf>
    <xf fontId="5" fillId="0" borderId="0" numFmtId="0" xfId="0" applyFont="1" applyAlignment="1">
      <alignment horizontal="left" wrapText="1"/>
    </xf>
    <xf fontId="6" fillId="0" borderId="0" numFmtId="0" xfId="0" applyFont="1" applyAlignment="1">
      <alignment horizontal="center" vertical="center" wrapText="1"/>
    </xf>
    <xf fontId="7" fillId="0" borderId="1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textRotation="90" vertical="center" wrapText="1"/>
    </xf>
    <xf fontId="7" fillId="0" borderId="1" numFmtId="2" xfId="0" applyNumberFormat="1" applyFont="1" applyBorder="1" applyAlignment="1">
      <alignment horizontal="center" vertical="top" wrapText="1"/>
    </xf>
    <xf fontId="7" fillId="0" borderId="3" numFmtId="2" xfId="0" applyNumberFormat="1" applyFont="1" applyBorder="1" applyAlignment="1">
      <alignment horizontal="center" vertical="top" wrapText="1"/>
    </xf>
    <xf fontId="8" fillId="0" borderId="4" numFmtId="0" xfId="0" applyFont="1" applyBorder="1" applyAlignment="1">
      <alignment horizontal="center" vertical="center" wrapText="1"/>
    </xf>
    <xf fontId="8" fillId="0" borderId="5" numFmtId="0" xfId="0" applyFont="1" applyBorder="1" applyAlignment="1">
      <alignment horizontal="center" vertical="center" wrapText="1"/>
    </xf>
    <xf fontId="7" fillId="0" borderId="0" numFmtId="0" xfId="0" applyFont="1" applyAlignment="1">
      <alignment vertical="top" wrapText="1"/>
    </xf>
    <xf fontId="7" fillId="0" borderId="6" numFmtId="0" xfId="0" applyFont="1" applyBorder="1" applyAlignment="1">
      <alignment horizontal="center" vertical="center" wrapText="1"/>
    </xf>
    <xf fontId="7" fillId="0" borderId="6" numFmtId="0" xfId="0" applyFont="1" applyBorder="1" applyAlignment="1">
      <alignment horizontal="center" textRotation="90" vertical="center" wrapText="1"/>
    </xf>
    <xf fontId="4" fillId="0" borderId="2" numFmtId="0" xfId="0" applyFont="1" applyBorder="1" applyAlignment="1">
      <alignment horizontal="center" wrapText="1"/>
    </xf>
    <xf fontId="7" fillId="3" borderId="2" numFmtId="0" xfId="0" applyFont="1" applyFill="1" applyBorder="1" applyAlignment="1">
      <alignment horizontal="center" vertical="top" wrapText="1"/>
    </xf>
    <xf fontId="7" fillId="0" borderId="2" numFmtId="0" xfId="0" applyFont="1" applyBorder="1" applyAlignment="1">
      <alignment horizontal="center" vertical="top" wrapText="1"/>
    </xf>
    <xf fontId="7" fillId="0" borderId="6" numFmtId="0" xfId="0" applyFont="1" applyBorder="1" applyAlignment="1">
      <alignment horizontal="center" vertical="top" wrapText="1"/>
    </xf>
    <xf fontId="4" fillId="0" borderId="7" numFmtId="0" xfId="0" applyFont="1" applyBorder="1" applyAlignment="1">
      <alignment horizontal="center" vertical="center" wrapText="1"/>
    </xf>
    <xf fontId="9" fillId="4" borderId="1" numFmtId="0" xfId="0" applyFont="1" applyFill="1" applyBorder="1" applyAlignment="1">
      <alignment horizontal="left" vertical="center" wrapText="1"/>
    </xf>
    <xf fontId="4" fillId="0" borderId="7" numFmtId="0" xfId="0" applyFont="1" applyBorder="1" applyAlignment="1">
      <alignment vertical="center" wrapText="1"/>
    </xf>
    <xf fontId="0" fillId="0" borderId="7" numFmtId="0" xfId="0" applyBorder="1" applyAlignment="1">
      <alignment horizontal="center" vertical="center"/>
    </xf>
    <xf fontId="4" fillId="0" borderId="7" numFmtId="49" xfId="0" applyNumberFormat="1" applyFont="1" applyBorder="1" applyAlignment="1">
      <alignment horizontal="center" vertical="center" wrapText="1"/>
    </xf>
    <xf fontId="4" fillId="5" borderId="7" numFmtId="0" xfId="0" applyFont="1" applyFill="1" applyBorder="1" applyAlignment="1">
      <alignment horizontal="center" vertical="center" wrapText="1"/>
    </xf>
    <xf fontId="7" fillId="5" borderId="7" numFmtId="0" xfId="0" applyFont="1" applyFill="1" applyBorder="1" applyAlignment="1">
      <alignment horizontal="center" vertical="center" wrapText="1"/>
    </xf>
    <xf fontId="10" fillId="6" borderId="7" numFmtId="2" xfId="0" applyNumberFormat="1" applyFont="1" applyFill="1" applyBorder="1" applyAlignment="1">
      <alignment horizontal="center" vertical="center" wrapText="1"/>
    </xf>
    <xf fontId="10" fillId="7" borderId="7" numFmtId="2" xfId="0" applyNumberFormat="1" applyFont="1" applyFill="1" applyBorder="1" applyAlignment="1">
      <alignment horizontal="center" vertical="center" wrapText="1"/>
    </xf>
    <xf fontId="4" fillId="0" borderId="7" numFmtId="2" xfId="0" applyNumberFormat="1" applyFont="1" applyBorder="1" applyAlignment="1">
      <alignment horizontal="center" vertical="center" wrapText="1"/>
    </xf>
    <xf fontId="4" fillId="0" borderId="7" numFmtId="160" xfId="0" applyNumberFormat="1" applyFont="1" applyBorder="1" applyAlignment="1">
      <alignment horizontal="center" vertical="center" wrapText="1"/>
    </xf>
    <xf fontId="4" fillId="3" borderId="7" numFmtId="161" xfId="0" applyNumberFormat="1" applyFont="1" applyFill="1" applyBorder="1" applyAlignment="1">
      <alignment horizontal="center" vertical="center" wrapText="1"/>
    </xf>
    <xf fontId="4" fillId="3" borderId="7" numFmtId="162" xfId="0" applyNumberFormat="1" applyFont="1" applyFill="1" applyBorder="1" applyAlignment="1">
      <alignment horizontal="center" vertical="center" wrapText="1"/>
    </xf>
    <xf fontId="4" fillId="0" borderId="7" numFmtId="162" xfId="0" applyNumberFormat="1" applyFont="1" applyBorder="1" applyAlignment="1">
      <alignment horizontal="center" vertical="center" wrapText="1"/>
    </xf>
    <xf fontId="11" fillId="0" borderId="7" numFmtId="162" xfId="0" applyNumberFormat="1" applyFont="1" applyBorder="1" applyAlignment="1">
      <alignment horizontal="center" vertical="center" wrapText="1"/>
    </xf>
    <xf fontId="4" fillId="0" borderId="7" numFmtId="163" xfId="0" applyNumberFormat="1" applyFont="1" applyBorder="1" applyAlignment="1">
      <alignment horizontal="center" vertical="center" wrapText="1"/>
    </xf>
    <xf fontId="4" fillId="0" borderId="0" numFmtId="164" xfId="0" applyNumberFormat="1" applyFont="1"/>
    <xf fontId="4" fillId="0" borderId="0" numFmtId="163" xfId="0" applyNumberFormat="1" applyFont="1"/>
    <xf fontId="4" fillId="0" borderId="0" numFmtId="0" xfId="0" applyFont="1" applyAlignment="1">
      <alignment vertical="center"/>
    </xf>
    <xf fontId="7" fillId="0" borderId="0" numFmtId="0" xfId="0" applyFont="1" applyAlignment="1">
      <alignment horizontal="right" vertical="center"/>
    </xf>
    <xf fontId="7" fillId="0" borderId="8" numFmtId="165" xfId="0" applyNumberFormat="1" applyFont="1" applyBorder="1" applyAlignment="1">
      <alignment horizontal="center" vertical="center"/>
    </xf>
    <xf fontId="7" fillId="0" borderId="0" numFmtId="165" xfId="0" applyNumberFormat="1" applyFont="1" applyAlignment="1">
      <alignment horizontal="center" vertical="center"/>
    </xf>
    <xf fontId="4" fillId="0" borderId="0" numFmtId="163" xfId="0" applyNumberFormat="1" applyFont="1" applyAlignment="1">
      <alignment vertical="center"/>
    </xf>
    <xf fontId="4" fillId="0" borderId="0" numFmtId="0" xfId="0" applyFont="1" applyAlignment="1">
      <alignment horizontal="left" wrapText="1"/>
    </xf>
    <xf fontId="4" fillId="0" borderId="0" numFmtId="0" xfId="0" applyFont="1" applyAlignment="1">
      <alignment horizontal="center" wrapText="1"/>
    </xf>
    <xf fontId="4" fillId="0" borderId="0" numFmtId="165" xfId="4" applyNumberFormat="1" applyFont="1" applyAlignment="1">
      <alignment horizontal="left" vertical="center" wrapText="1"/>
    </xf>
    <xf fontId="4" fillId="0" borderId="0" numFmtId="165" xfId="4" applyNumberFormat="1" applyFont="1" applyAlignment="1">
      <alignment horizontal="left" vertical="center"/>
    </xf>
    <xf fontId="4" fillId="0" borderId="0" numFmtId="2" xfId="0" applyNumberFormat="1" applyFont="1"/>
    <xf fontId="4" fillId="0" borderId="0" numFmtId="165" xfId="0" applyNumberFormat="1" applyFont="1"/>
    <xf fontId="4" fillId="0" borderId="0" numFmtId="165" xfId="0" applyNumberFormat="1" applyFont="1" applyAlignment="1">
      <alignment horizontal="left" vertical="center"/>
    </xf>
    <xf fontId="7" fillId="0" borderId="0" numFmtId="165" xfId="0" applyNumberFormat="1" applyFont="1" applyAlignment="1">
      <alignment horizontal="left" vertical="center"/>
    </xf>
  </cellXfs>
  <cellStyles count="5">
    <cellStyle name="Гиперссылка 2" xfId="1"/>
    <cellStyle name="Обычный" xfId="0" builtinId="0"/>
    <cellStyle name="Обычный 2" xfId="2"/>
    <cellStyle name="Обычный 2 2 2" xfId="3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22</xdr:col>
      <xdr:colOff>195262</xdr:colOff>
      <xdr:row>5</xdr:row>
      <xdr:rowOff>576262</xdr:rowOff>
    </xdr:from>
    <xdr:ext cx="564606" cy="1262062"/>
    <xdr:pic>
      <xdr:nvPicPr>
        <xdr:cNvPr id="4" name="Рисунок 3"/>
        <xdr:cNvPicPr>
          <a:picLocks noChangeAspect="1"/>
        </xdr:cNvPicPr>
      </xdr:nvPicPr>
      <xdr:blipFill>
        <a:blip r:embed="rId1"/>
        <a:stretch/>
      </xdr:blipFill>
      <xdr:spPr bwMode="auto">
        <a:xfrm rot="16199969">
          <a:off x="9085784" y="3563415"/>
          <a:ext cx="1262062" cy="564606"/>
        </a:xfrm>
        <a:prstGeom prst="rect">
          <a:avLst/>
        </a:prstGeom>
      </xdr:spPr>
    </xdr:pic>
    <xdr:clientData/>
  </xdr:oneCellAnchor>
  <xdr:oneCellAnchor>
    <xdr:from>
      <xdr:col>23</xdr:col>
      <xdr:colOff>210193</xdr:colOff>
      <xdr:row>5</xdr:row>
      <xdr:rowOff>923924</xdr:rowOff>
    </xdr:from>
    <xdr:ext cx="399405" cy="969050"/>
    <xdr:pic>
      <xdr:nvPicPr>
        <xdr:cNvPr id="5" name="Рисунок 4"/>
        <xdr:cNvPicPr>
          <a:picLocks noChangeAspect="1"/>
        </xdr:cNvPicPr>
      </xdr:nvPicPr>
      <xdr:blipFill>
        <a:blip r:embed="rId2"/>
        <a:stretch/>
      </xdr:blipFill>
      <xdr:spPr bwMode="auto">
        <a:xfrm rot="16199969">
          <a:off x="10031396" y="3847171"/>
          <a:ext cx="969050" cy="399405"/>
        </a:xfrm>
        <a:prstGeom prst="rect">
          <a:avLst/>
        </a:prstGeom>
      </xdr:spPr>
    </xdr:pic>
    <xdr:clientData/>
  </xdr:oneCellAnchor>
  <xdr:twoCellAnchor editAs="oneCell">
    <xdr:from>
      <xdr:col>1</xdr:col>
      <xdr:colOff>2381247</xdr:colOff>
      <xdr:row>5</xdr:row>
      <xdr:rowOff>1952624</xdr:rowOff>
    </xdr:from>
    <xdr:to>
      <xdr:col>1</xdr:col>
      <xdr:colOff>2381247</xdr:colOff>
      <xdr:row>6</xdr:row>
      <xdr:rowOff>180974</xdr:rowOff>
    </xdr:to>
    <xdr:sp>
      <xdr:nvSpPr>
        <xdr:cNvPr id="1025" name="AutoShape 1" descr="Костюм Снеговика для взрослого (рост 164 / размер 46-54)"/>
        <xdr:cNvSpPr>
          <a:spLocks noChangeArrowheads="1" noChangeAspect="1"/>
        </xdr:cNvSpPr>
      </xdr:nvSpPr>
      <xdr:spPr bwMode="auto">
        <a:xfrm>
          <a:off x="4048125" y="4762500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C00000"/>
    <outlinePr applyStyles="0" summaryBelow="1" summaryRight="1" showOutlineSymbols="1"/>
    <pageSetUpPr autoPageBreaks="1" fitToPage="1"/>
  </sheetPr>
  <sheetViews>
    <sheetView showRuler="1" zoomScale="100" workbookViewId="0">
      <selection activeCell="Q8" activeCellId="0" sqref="Q8:Z8"/>
    </sheetView>
  </sheetViews>
  <sheetFormatPr defaultColWidth="9.140625" defaultRowHeight="14.25"/>
  <cols>
    <col customWidth="1" min="1" max="1" style="1" width="5.28515625"/>
    <col customWidth="1" min="2" max="2" style="2" width="35.7109375"/>
    <col customWidth="1" hidden="1" min="3" max="3" style="2" width="16.00390625"/>
    <col customWidth="1" hidden="1" min="4" max="4" style="2" width="11.140625"/>
    <col customWidth="1" hidden="1" min="5" max="5" style="3" width="9.5703125"/>
    <col customWidth="1" hidden="1" min="6" max="6" style="3" width="13.5703125"/>
    <col customWidth="1" hidden="1" min="7" max="7" style="3" width="5.140625"/>
    <col customWidth="1" min="8" max="8" style="1" width="5.7109375"/>
    <col customWidth="1" min="9" max="9" style="1" width="6.42578125"/>
    <col customWidth="1" min="10" max="12" style="1" width="10.42578125"/>
    <col customWidth="1" hidden="1" min="13" max="14" style="1" width="10.140625"/>
    <col customWidth="1" min="15" max="15" style="1" width="3.85546875"/>
    <col customWidth="1" min="16" max="16" style="1" width="11.7109375"/>
    <col customWidth="1" hidden="1" min="17" max="19" style="1" width="12.7109375"/>
    <col customWidth="1" hidden="1" min="20" max="20" style="1" width="12.5703125"/>
    <col customWidth="1" hidden="1" min="21" max="21" style="1" width="12.85546875"/>
    <col customWidth="1" hidden="1" min="22" max="22" style="1" width="16.140625"/>
    <col customWidth="1" min="23" max="23" style="1" width="13"/>
    <col customWidth="1" min="24" max="24" style="1" width="11.85546875"/>
    <col customWidth="1" min="25" max="25" style="1" width="15.7109375"/>
    <col customWidth="1" min="26" max="26" style="1" width="12.85546875"/>
    <col customWidth="1" min="27" max="27" style="1" width="11.28515625"/>
    <col customWidth="1" min="28" max="28" style="1" width="12.85546875"/>
    <col min="29" max="16384" style="1" width="9.140625"/>
  </cols>
  <sheetData>
    <row r="1" ht="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21.600000000000001" customHeight="1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58.25" customHeight="1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27.75" customHeight="1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39" customHeight="1">
      <c r="A5" s="8" t="s">
        <v>3</v>
      </c>
      <c r="B5" s="8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10" t="s">
        <v>9</v>
      </c>
      <c r="H5" s="8" t="s">
        <v>10</v>
      </c>
      <c r="I5" s="8" t="s">
        <v>11</v>
      </c>
      <c r="J5" s="8" t="s">
        <v>12</v>
      </c>
      <c r="K5" s="8"/>
      <c r="L5" s="8"/>
      <c r="M5" s="8"/>
      <c r="N5" s="8"/>
      <c r="O5" s="10" t="s">
        <v>13</v>
      </c>
      <c r="P5" s="8" t="s">
        <v>14</v>
      </c>
      <c r="Q5" s="11" t="s">
        <v>15</v>
      </c>
      <c r="R5" s="11"/>
      <c r="S5" s="11"/>
      <c r="T5" s="11"/>
      <c r="U5" s="11"/>
      <c r="V5" s="11"/>
      <c r="W5" s="11"/>
      <c r="X5" s="12"/>
      <c r="Y5" s="13" t="s">
        <v>16</v>
      </c>
      <c r="Z5" s="14"/>
      <c r="AA5" s="15"/>
      <c r="AB5" s="15"/>
      <c r="AC5" s="15"/>
    </row>
    <row r="6" ht="153.75" customHeight="1">
      <c r="A6" s="9"/>
      <c r="B6" s="9"/>
      <c r="C6" s="16"/>
      <c r="D6" s="16"/>
      <c r="E6" s="16"/>
      <c r="F6" s="16"/>
      <c r="G6" s="17"/>
      <c r="H6" s="9"/>
      <c r="I6" s="9"/>
      <c r="J6" s="10" t="s">
        <v>17</v>
      </c>
      <c r="K6" s="10" t="s">
        <v>18</v>
      </c>
      <c r="L6" s="10" t="s">
        <v>19</v>
      </c>
      <c r="M6" s="10" t="s">
        <v>20</v>
      </c>
      <c r="N6" s="10" t="s">
        <v>21</v>
      </c>
      <c r="O6" s="17"/>
      <c r="P6" s="18"/>
      <c r="Q6" s="19" t="s">
        <v>22</v>
      </c>
      <c r="R6" s="19" t="s">
        <v>22</v>
      </c>
      <c r="S6" s="19" t="s">
        <v>22</v>
      </c>
      <c r="T6" s="19" t="s">
        <v>22</v>
      </c>
      <c r="U6" s="19" t="s">
        <v>22</v>
      </c>
      <c r="V6" s="19"/>
      <c r="W6" s="20" t="s">
        <v>23</v>
      </c>
      <c r="X6" s="20" t="s">
        <v>24</v>
      </c>
      <c r="Y6" s="21" t="s">
        <v>25</v>
      </c>
      <c r="Z6" s="21" t="s">
        <v>26</v>
      </c>
    </row>
    <row r="7" ht="51" customHeight="1">
      <c r="A7" s="22">
        <v>1</v>
      </c>
      <c r="B7" s="23" t="s">
        <v>27</v>
      </c>
      <c r="C7" s="24"/>
      <c r="D7" s="25"/>
      <c r="E7" s="24"/>
      <c r="F7" s="24"/>
      <c r="G7" s="26"/>
      <c r="H7" s="27" t="s">
        <v>28</v>
      </c>
      <c r="I7" s="28">
        <v>5</v>
      </c>
      <c r="J7" s="29">
        <v>3280</v>
      </c>
      <c r="K7" s="29">
        <v>3200</v>
      </c>
      <c r="L7" s="30">
        <v>3100</v>
      </c>
      <c r="M7" s="31"/>
      <c r="N7" s="31"/>
      <c r="O7" s="32">
        <v>3</v>
      </c>
      <c r="P7" s="31">
        <f t="shared" ref="P7:P9" si="0">ROUND(AVERAGE(J7:N7),2)</f>
        <v>3193.3299999999999</v>
      </c>
      <c r="Q7" s="33">
        <f t="shared" ref="Q7:S9" si="1">P7</f>
        <v>3193.3299999999999</v>
      </c>
      <c r="R7" s="33">
        <f t="shared" si="1"/>
        <v>3193.3299999999999</v>
      </c>
      <c r="S7" s="33">
        <f t="shared" si="1"/>
        <v>3193.3299999999999</v>
      </c>
      <c r="T7" s="33"/>
      <c r="U7" s="33"/>
      <c r="V7" s="34">
        <f t="shared" ref="V7:V9" si="2">SUMXMY2(J7:L7,Q7:S7)</f>
        <v>16266.6667</v>
      </c>
      <c r="W7" s="35">
        <f t="shared" ref="W7:W9" si="3">ROUND(SQRT(QUOTIENT(V7,O7-1)),2)</f>
        <v>90.180000000000007</v>
      </c>
      <c r="X7" s="31">
        <f t="shared" ref="X7:X9" si="4">W7/P7*100</f>
        <v>2.824011298550416</v>
      </c>
      <c r="Y7" s="36">
        <f t="shared" ref="Y7:Y9" si="5">L7</f>
        <v>3100</v>
      </c>
      <c r="Z7" s="37">
        <f t="shared" ref="Z7:Z9" si="6">ROUND(PRODUCT(Y7,I7),2)</f>
        <v>15500</v>
      </c>
      <c r="AA7" s="38"/>
      <c r="AB7" s="39"/>
    </row>
    <row r="8" ht="51" customHeight="1">
      <c r="A8" s="22">
        <v>2</v>
      </c>
      <c r="B8" s="23" t="s">
        <v>29</v>
      </c>
      <c r="C8" s="24"/>
      <c r="D8" s="25"/>
      <c r="E8" s="24"/>
      <c r="F8" s="24"/>
      <c r="G8" s="26"/>
      <c r="H8" s="27" t="s">
        <v>28</v>
      </c>
      <c r="I8" s="28">
        <v>25</v>
      </c>
      <c r="J8" s="29">
        <v>3550</v>
      </c>
      <c r="K8" s="29">
        <v>3520</v>
      </c>
      <c r="L8" s="30">
        <v>3400</v>
      </c>
      <c r="M8" s="31"/>
      <c r="N8" s="31"/>
      <c r="O8" s="32">
        <v>3</v>
      </c>
      <c r="P8" s="31">
        <f t="shared" si="0"/>
        <v>3490</v>
      </c>
      <c r="Q8" s="33">
        <f t="shared" si="1"/>
        <v>3490</v>
      </c>
      <c r="R8" s="33">
        <f t="shared" ref="R8:R9" si="7">Q8</f>
        <v>3490</v>
      </c>
      <c r="S8" s="33">
        <f t="shared" ref="S8:S9" si="8">R8</f>
        <v>3490</v>
      </c>
      <c r="T8" s="33"/>
      <c r="U8" s="33"/>
      <c r="V8" s="34">
        <f t="shared" si="2"/>
        <v>12600</v>
      </c>
      <c r="W8" s="35">
        <f t="shared" si="3"/>
        <v>79.370000000000005</v>
      </c>
      <c r="X8" s="31">
        <f t="shared" si="4"/>
        <v>2.2742120343839543</v>
      </c>
      <c r="Y8" s="36">
        <f t="shared" si="5"/>
        <v>3400</v>
      </c>
      <c r="Z8" s="37">
        <f t="shared" si="6"/>
        <v>85000</v>
      </c>
      <c r="AA8" s="38"/>
      <c r="AB8" s="39"/>
    </row>
    <row r="9" ht="51" customHeight="1">
      <c r="A9" s="22">
        <v>3</v>
      </c>
      <c r="B9" s="23" t="s">
        <v>30</v>
      </c>
      <c r="C9" s="24"/>
      <c r="D9" s="25"/>
      <c r="E9" s="24"/>
      <c r="F9" s="24"/>
      <c r="G9" s="26"/>
      <c r="H9" s="27" t="s">
        <v>28</v>
      </c>
      <c r="I9" s="28">
        <v>1</v>
      </c>
      <c r="J9" s="29">
        <v>2560</v>
      </c>
      <c r="K9" s="29">
        <v>2460</v>
      </c>
      <c r="L9" s="30">
        <v>2345</v>
      </c>
      <c r="M9" s="31"/>
      <c r="N9" s="31"/>
      <c r="O9" s="32">
        <v>3</v>
      </c>
      <c r="P9" s="31">
        <f t="shared" si="0"/>
        <v>2455</v>
      </c>
      <c r="Q9" s="33">
        <f t="shared" si="1"/>
        <v>2455</v>
      </c>
      <c r="R9" s="33">
        <f t="shared" si="7"/>
        <v>2455</v>
      </c>
      <c r="S9" s="33">
        <f t="shared" si="8"/>
        <v>2455</v>
      </c>
      <c r="T9" s="33"/>
      <c r="U9" s="33"/>
      <c r="V9" s="34">
        <f t="shared" si="2"/>
        <v>23150</v>
      </c>
      <c r="W9" s="35">
        <f t="shared" si="3"/>
        <v>107.59</v>
      </c>
      <c r="X9" s="31">
        <f t="shared" si="4"/>
        <v>4.3824847250509169</v>
      </c>
      <c r="Y9" s="36">
        <f t="shared" si="5"/>
        <v>2345</v>
      </c>
      <c r="Z9" s="37">
        <f t="shared" si="6"/>
        <v>2345</v>
      </c>
      <c r="AA9" s="38"/>
      <c r="AB9" s="39"/>
    </row>
    <row r="10" ht="51" customHeight="1">
      <c r="A10" s="22">
        <v>4</v>
      </c>
      <c r="B10" s="23" t="s">
        <v>31</v>
      </c>
      <c r="C10" s="24"/>
      <c r="D10" s="25"/>
      <c r="E10" s="24"/>
      <c r="F10" s="24"/>
      <c r="G10" s="26"/>
      <c r="H10" s="27" t="s">
        <v>28</v>
      </c>
      <c r="I10" s="28">
        <v>26</v>
      </c>
      <c r="J10" s="29">
        <v>1200</v>
      </c>
      <c r="K10" s="29">
        <v>1050</v>
      </c>
      <c r="L10" s="30">
        <v>1000</v>
      </c>
      <c r="M10" s="31"/>
      <c r="N10" s="31"/>
      <c r="O10" s="32">
        <v>3</v>
      </c>
      <c r="P10" s="31">
        <f t="shared" ref="P10:P11" si="9">ROUND(AVERAGE(J10:N10),2)</f>
        <v>1083.3299999999999</v>
      </c>
      <c r="Q10" s="33">
        <f t="shared" ref="Q10:Q11" si="10">P10</f>
        <v>1083.3299999999999</v>
      </c>
      <c r="R10" s="33">
        <f t="shared" ref="R10:R11" si="11">Q10</f>
        <v>1083.3299999999999</v>
      </c>
      <c r="S10" s="33">
        <f t="shared" ref="S10:S11" si="12">R10</f>
        <v>1083.3299999999999</v>
      </c>
      <c r="T10" s="33"/>
      <c r="U10" s="33"/>
      <c r="V10" s="34">
        <f t="shared" ref="V10:V11" si="13">SUMXMY2(J10:L10,Q10:S10)</f>
        <v>21666.666699999998</v>
      </c>
      <c r="W10" s="35">
        <f t="shared" ref="W10:W11" si="14">ROUND(SQRT(QUOTIENT(V10,O10-1)),2)</f>
        <v>104.08</v>
      </c>
      <c r="X10" s="31">
        <f t="shared" ref="X10:X11" si="15">W10/P10*100</f>
        <v>9.607414176659006</v>
      </c>
      <c r="Y10" s="36">
        <f t="shared" ref="Y10:Y11" si="16">L10</f>
        <v>1000</v>
      </c>
      <c r="Z10" s="37">
        <f t="shared" ref="Z10:Z11" si="17">ROUND(PRODUCT(Y10,I10),2)</f>
        <v>26000</v>
      </c>
      <c r="AA10" s="38"/>
      <c r="AB10" s="39"/>
      <c r="AC10" s="1"/>
    </row>
    <row r="11" ht="51" customHeight="1">
      <c r="A11" s="22">
        <v>5</v>
      </c>
      <c r="B11" s="23" t="s">
        <v>32</v>
      </c>
      <c r="C11" s="24"/>
      <c r="D11" s="25"/>
      <c r="E11" s="24"/>
      <c r="F11" s="24"/>
      <c r="G11" s="26"/>
      <c r="H11" s="27" t="s">
        <v>33</v>
      </c>
      <c r="I11" s="28">
        <v>7</v>
      </c>
      <c r="J11" s="29">
        <v>1300</v>
      </c>
      <c r="K11" s="29">
        <v>1150</v>
      </c>
      <c r="L11" s="30">
        <v>1100</v>
      </c>
      <c r="M11" s="31"/>
      <c r="N11" s="31"/>
      <c r="O11" s="32">
        <v>3</v>
      </c>
      <c r="P11" s="31">
        <f t="shared" si="9"/>
        <v>1183.3299999999999</v>
      </c>
      <c r="Q11" s="33">
        <f t="shared" si="10"/>
        <v>1183.3299999999999</v>
      </c>
      <c r="R11" s="33">
        <f t="shared" si="11"/>
        <v>1183.3299999999999</v>
      </c>
      <c r="S11" s="33">
        <f t="shared" si="12"/>
        <v>1183.3299999999999</v>
      </c>
      <c r="T11" s="33"/>
      <c r="U11" s="33"/>
      <c r="V11" s="34">
        <f t="shared" si="13"/>
        <v>21666.666699999998</v>
      </c>
      <c r="W11" s="35">
        <f t="shared" si="14"/>
        <v>104.08</v>
      </c>
      <c r="X11" s="31">
        <f t="shared" si="15"/>
        <v>8.7955177338527708</v>
      </c>
      <c r="Y11" s="36">
        <f t="shared" si="16"/>
        <v>1100</v>
      </c>
      <c r="Z11" s="37">
        <f t="shared" si="17"/>
        <v>7700</v>
      </c>
      <c r="AA11" s="38"/>
      <c r="AB11" s="39"/>
    </row>
    <row r="12" s="40" customFormat="1" ht="30.75" customHeight="1">
      <c r="A12" s="41" t="s">
        <v>34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>
        <f>ROUND(SUM(Z7:Z11),2)</f>
        <v>136545</v>
      </c>
      <c r="R12" s="43"/>
      <c r="S12" s="43"/>
      <c r="T12" s="43"/>
      <c r="U12" s="43"/>
      <c r="V12" s="43"/>
      <c r="W12" s="43"/>
      <c r="X12" s="43"/>
      <c r="Y12" s="43"/>
      <c r="Z12" s="43"/>
      <c r="AB12" s="44"/>
    </row>
    <row r="13" ht="22.5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B13" s="39"/>
    </row>
    <row r="14" ht="22.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>
      <c r="B15" s="47"/>
      <c r="C15" s="47"/>
      <c r="D15" s="47"/>
      <c r="E15" s="48"/>
      <c r="F15" s="48"/>
      <c r="G15" s="48"/>
      <c r="W15" s="49"/>
    </row>
    <row r="17">
      <c r="J17" s="1"/>
      <c r="W17" s="50"/>
      <c r="X17" s="1"/>
    </row>
    <row r="18">
      <c r="I18" s="1" t="s">
        <v>35</v>
      </c>
      <c r="N18" s="49"/>
      <c r="O18" s="49"/>
      <c r="Q18" s="49"/>
    </row>
    <row r="19">
      <c r="N19" s="49"/>
      <c r="O19" s="49"/>
    </row>
    <row r="20">
      <c r="M20" s="49"/>
    </row>
    <row r="21">
      <c r="E21" s="51"/>
      <c r="F21" s="51"/>
    </row>
    <row r="22">
      <c r="E22" s="51"/>
      <c r="F22" s="51"/>
    </row>
    <row r="23">
      <c r="E23" s="51"/>
      <c r="F23" s="51"/>
    </row>
    <row r="24">
      <c r="E24" s="51"/>
      <c r="F24" s="51"/>
    </row>
    <row r="25">
      <c r="E25" s="51"/>
      <c r="F25" s="51"/>
      <c r="H25" s="1" t="s">
        <v>36</v>
      </c>
    </row>
    <row r="26">
      <c r="E26" s="51"/>
      <c r="F26" s="51"/>
    </row>
    <row r="27">
      <c r="E27" s="48"/>
      <c r="F27" s="48"/>
      <c r="G27" s="51"/>
    </row>
    <row r="28">
      <c r="E28" s="51"/>
      <c r="F28" s="51"/>
    </row>
    <row r="29">
      <c r="E29" s="51"/>
      <c r="F29" s="51"/>
      <c r="G29" s="51"/>
    </row>
    <row r="30">
      <c r="E30" s="51"/>
      <c r="F30" s="51"/>
    </row>
    <row r="31">
      <c r="E31" s="52"/>
      <c r="F31" s="52"/>
    </row>
    <row r="32">
      <c r="E32" s="51"/>
      <c r="F32" s="51"/>
    </row>
    <row r="33">
      <c r="E33" s="51"/>
      <c r="F33" s="51"/>
    </row>
  </sheetData>
  <autoFilter ref="A5:Z13">
    <filterColumn colId="9" showButton="0"/>
    <filterColumn colId="10" showButton="0"/>
    <filterColumn colId="11" showButton="0"/>
    <filterColumn colId="12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</autoFilter>
  <mergeCells count="22">
    <mergeCell ref="A1:Z1"/>
    <mergeCell ref="A2:Z2"/>
    <mergeCell ref="A3:Z3"/>
    <mergeCell ref="A4:Z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N5"/>
    <mergeCell ref="O5:O6"/>
    <mergeCell ref="P5:P6"/>
    <mergeCell ref="Q5:X5"/>
    <mergeCell ref="Y5:Z5"/>
    <mergeCell ref="A12:P12"/>
    <mergeCell ref="Q12:Z12"/>
    <mergeCell ref="A13:Z13"/>
    <mergeCell ref="A14:Z14"/>
  </mergeCells>
  <printOptions headings="0" gridLines="0"/>
  <pageMargins left="0.39370078740157477" right="0.39370078740157477" top="0.74803149606299213" bottom="0.39370078740157477" header="0.31496062992125984" footer="0.31496062992125984"/>
  <pageSetup paperSize="9" scale="51" fitToWidth="1" fitToHeight="0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revision>11</cp:revision>
  <dcterms:created xsi:type="dcterms:W3CDTF">2014-02-11T14:26:09Z</dcterms:created>
  <dcterms:modified xsi:type="dcterms:W3CDTF">2026-05-12T15:16:04Z</dcterms:modified>
</cp:coreProperties>
</file>