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roshilova_ma\Desktop\Ворошилова\2026\АИС ГЗ\Ярмарка Туризм\"/>
    </mc:Choice>
  </mc:AlternateContent>
  <bookViews>
    <workbookView xWindow="0" yWindow="0" windowWidth="19200" windowHeight="11595"/>
  </bookViews>
  <sheets>
    <sheet name="Обосн.НМЦК от 100т.р.(к сл.зап)" sheetId="4" r:id="rId1"/>
  </sheets>
  <definedNames>
    <definedName name="_Hlk201846720" localSheetId="0">'Обосн.НМЦК от 100т.р.(к сл.зап)'!#REF!</definedName>
    <definedName name="_xlnm.Print_Area" localSheetId="0">'Обосн.НМЦК от 100т.р.(к сл.зап)'!$A$1:$R$19</definedName>
  </definedNames>
  <calcPr calcId="152511"/>
</workbook>
</file>

<file path=xl/calcChain.xml><?xml version="1.0" encoding="utf-8"?>
<calcChain xmlns="http://schemas.openxmlformats.org/spreadsheetml/2006/main">
  <c r="K12" i="4" l="1"/>
  <c r="J10" i="4" l="1"/>
  <c r="K10" i="4" s="1"/>
  <c r="E11" i="4" l="1"/>
  <c r="D11" i="4"/>
  <c r="L10" i="4"/>
  <c r="M10" i="4"/>
  <c r="C11" i="4"/>
  <c r="K11" i="4" l="1"/>
  <c r="N10" i="4"/>
</calcChain>
</file>

<file path=xl/sharedStrings.xml><?xml version="1.0" encoding="utf-8"?>
<sst xmlns="http://schemas.openxmlformats.org/spreadsheetml/2006/main" count="33" uniqueCount="33">
  <si>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</si>
  <si>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</si>
  <si>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</si>
  <si>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</si>
  <si>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Определена и обоснована методом сопоставимых рыночных цен (анализа рынка)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</si>
  <si>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</si>
  <si>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</si>
  <si>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</si>
  <si>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</si>
  <si>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рекомендаций. товары, работ, услуг, информация о которых имеется в свободном доступе.
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</si>
  <si>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</si>
  <si>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</si>
  <si>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Определение однородности совокупности значений выявленных цен (СПРАВОЧНО)</t>
  </si>
  <si>
    <r>
      <t xml:space="preserve">V - коэф-нт вариации 
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</si>
  <si>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Цена договора</t>
  </si>
  <si>
    <t>ОКПД2</t>
  </si>
  <si>
    <t>и удостоверений к почетным знакам.</t>
  </si>
  <si>
    <t xml:space="preserve">Цена договора, заключаемого с единственным поставщиком (подрядчиком, исполнителем):                              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</si>
  <si>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</si>
  <si>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 xml:space="preserve"> СОСТАВИЛ </t>
  </si>
  <si>
    <t>_____________________________</t>
  </si>
  <si>
    <r>
      <t>с осуществлением сбора и анализа общедоступной ценовой информации
в соответсвии с описанием объекта з</t>
    </r>
    <r>
      <rPr>
        <b/>
        <sz val="11"/>
        <rFont val="Times New Roman"/>
        <family val="1"/>
        <charset val="204"/>
      </rPr>
      <t xml:space="preserve">акупки на оказание услуг по организации специализированной ярмарки вакансий. Туризм </t>
    </r>
  </si>
  <si>
    <t xml:space="preserve">Запрос от 23.04.2026 №01-11-1087/26-0-0
Источник ценовой инофрмации №  от 27.04.2026 №01-10-3477/26-0-0 </t>
  </si>
  <si>
    <t xml:space="preserve">Запрос от   23.04.2026 №01-11-1087/26-0-0
Источник ценовой информации № 2 от 27.04.2026 №01-10-3475/26-0-0 </t>
  </si>
  <si>
    <r>
      <t>Запрос от    23.04.2026 №01-11-1087/26-0-0
 Источник ценовой информации №3 от 27.04.2026 №01-10-3474/26-0-0</t>
    </r>
    <r>
      <rPr>
        <b/>
        <sz val="10"/>
        <color rgb="FFFF0000"/>
        <rFont val="Times New Roman"/>
        <family val="1"/>
        <charset val="204"/>
      </rPr>
      <t xml:space="preserve"> </t>
    </r>
  </si>
  <si>
    <t>усл.ед.</t>
  </si>
  <si>
    <t>82.30.12.000</t>
  </si>
  <si>
    <t>начальник отдела ОЯВ и КМ</t>
  </si>
  <si>
    <t>О.А. Королева</t>
  </si>
  <si>
    <t>Оказание услуг по организации специализированной ярмарки вакансий. Туризм</t>
  </si>
  <si>
    <t xml:space="preserve">КОСГУ </t>
  </si>
  <si>
    <t xml:space="preserve">Начальная (максимальная) цена договора составляет 365 275  (Триста шестьдесят пять тысяч двести семьдесят пять) рублей 00 копеек </t>
  </si>
  <si>
    <t>в том числе НДС 22%  - 66 229 (Шестьдесят шесть тысяч двести двадцать девять) рублей 92 копейки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</si>
</sst>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43" fontId="11" fillId="0" borderId="1" xfId="7" applyFont="1" applyBorder="1" applyAlignment="1">
      <alignment horizontal="center" vertical="center" wrapText="1"/>
    </xf>
    <xf numFmtId="0" fontId="4" fillId="0" borderId="1" xfId="6" applyFont="1" applyBorder="1"/>
    <xf numFmtId="2" fontId="10" fillId="0" borderId="1" xfId="6" applyNumberFormat="1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/>
    </xf>
    <xf numFmtId="0" fontId="8" fillId="0" borderId="0" xfId="6" applyFont="1" applyBorder="1"/>
    <xf numFmtId="0" fontId="4" fillId="0" borderId="0" xfId="6" applyFont="1" applyBorder="1"/>
    <xf numFmtId="0" fontId="12" fillId="0" borderId="0" xfId="6" applyFont="1" applyBorder="1" applyAlignment="1">
      <alignment horizontal="center" vertical="center"/>
    </xf>
    <xf numFmtId="10" fontId="10" fillId="0" borderId="1" xfId="6" applyNumberFormat="1" applyFont="1" applyBorder="1" applyAlignment="1">
      <alignment horizontal="center" vertical="center" wrapText="1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 applyAlignment="1">
      <alignment horizontal="left"/>
    </xf>
    <xf numFmtId="0" fontId="5" fillId="0" borderId="0" xfId="6" applyFont="1" applyAlignment="1">
      <alignment horizont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7" fillId="0" borderId="0" xfId="6" applyFont="1" applyAlignment="1">
      <alignment horizontal="center" vertical="top" wrapText="1"/>
    </xf>
    <xf numFmtId="2" fontId="10" fillId="0" borderId="1" xfId="6" applyNumberFormat="1" applyFont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43" fontId="4" fillId="0" borderId="0" xfId="6" applyNumberFormat="1" applyFont="1"/>
    <xf numFmtId="0" fontId="4" fillId="2" borderId="0" xfId="6" applyFont="1" applyFill="1"/>
    <xf numFmtId="0" fontId="4" fillId="2" borderId="0" xfId="6" applyFont="1" applyFill="1" applyBorder="1"/>
    <xf numFmtId="0" fontId="10" fillId="0" borderId="1" xfId="6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1" xfId="6" applyNumberFormat="1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>
      <alignment horizontal="center" vertical="center" wrapText="1"/>
    </xf>
    <xf numFmtId="4" fontId="14" fillId="0" borderId="4" xfId="0" applyNumberFormat="1" applyFont="1" applyFill="1" applyBorder="1" applyAlignment="1">
      <alignment horizontal="center" vertical="center" wrapText="1"/>
    </xf>
    <xf numFmtId="4" fontId="4" fillId="0" borderId="0" xfId="6" applyNumberFormat="1" applyFont="1"/>
    <xf numFmtId="0" fontId="5" fillId="0" borderId="1" xfId="6" applyFont="1" applyBorder="1" applyAlignment="1">
      <alignment horizontal="center" vertical="center" wrapText="1"/>
    </xf>
    <xf numFmtId="4" fontId="16" fillId="3" borderId="1" xfId="6" applyNumberFormat="1" applyFont="1" applyFill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/>
    </xf>
    <xf numFmtId="43" fontId="4" fillId="2" borderId="0" xfId="6" applyNumberFormat="1" applyFont="1" applyFill="1"/>
    <xf numFmtId="0" fontId="18" fillId="0" borderId="1" xfId="6" applyFont="1" applyBorder="1" applyAlignment="1">
      <alignment horizontal="center" vertical="center" wrapText="1"/>
    </xf>
    <xf numFmtId="0" fontId="18" fillId="0" borderId="4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43" fontId="11" fillId="0" borderId="1" xfId="7" applyFont="1" applyFill="1" applyBorder="1" applyAlignment="1">
      <alignment horizontal="center" vertical="center" wrapText="1"/>
    </xf>
    <xf numFmtId="0" fontId="15" fillId="0" borderId="1" xfId="6" applyNumberFormat="1" applyFont="1" applyFill="1" applyBorder="1" applyAlignment="1">
      <alignment horizontal="center" vertical="center" wrapText="1"/>
    </xf>
    <xf numFmtId="0" fontId="19" fillId="2" borderId="0" xfId="6" applyFont="1" applyFill="1" applyBorder="1" applyAlignment="1">
      <alignment horizontal="left"/>
    </xf>
    <xf numFmtId="0" fontId="5" fillId="0" borderId="0" xfId="6" applyFont="1" applyAlignment="1">
      <alignment horizontal="left" vertical="top" wrapText="1"/>
    </xf>
    <xf numFmtId="0" fontId="23" fillId="2" borderId="1" xfId="6" applyFont="1" applyFill="1" applyBorder="1" applyAlignment="1">
      <alignment horizontal="center" vertical="center" wrapText="1"/>
    </xf>
    <xf numFmtId="0" fontId="15" fillId="0" borderId="1" xfId="6" applyFont="1" applyBorder="1"/>
    <xf numFmtId="0" fontId="4" fillId="0" borderId="6" xfId="6" applyFont="1" applyBorder="1"/>
    <xf numFmtId="0" fontId="15" fillId="0" borderId="0" xfId="6" applyFont="1" applyFill="1" applyAlignment="1">
      <alignment wrapText="1"/>
    </xf>
    <xf numFmtId="0" fontId="15" fillId="0" borderId="0" xfId="6" applyFont="1" applyFill="1"/>
    <xf numFmtId="0" fontId="15" fillId="0" borderId="0" xfId="6" applyFont="1" applyFill="1" applyAlignment="1">
      <alignment horizontal="left"/>
    </xf>
    <xf numFmtId="0" fontId="15" fillId="0" borderId="0" xfId="6" applyFont="1" applyAlignment="1">
      <alignment horizontal="left"/>
    </xf>
    <xf numFmtId="0" fontId="15" fillId="0" borderId="0" xfId="6" applyFont="1"/>
    <xf numFmtId="4" fontId="15" fillId="0" borderId="1" xfId="6" applyNumberFormat="1" applyFont="1" applyFill="1" applyBorder="1" applyAlignment="1" applyProtection="1">
      <alignment horizontal="center" vertical="center" wrapText="1"/>
      <protection locked="0"/>
    </xf>
    <xf numFmtId="4" fontId="15" fillId="2" borderId="1" xfId="6" applyNumberFormat="1" applyFont="1" applyFill="1" applyBorder="1" applyAlignment="1" applyProtection="1">
      <alignment horizontal="center" vertical="center" wrapText="1"/>
      <protection locked="0"/>
    </xf>
    <xf numFmtId="4" fontId="10" fillId="0" borderId="1" xfId="6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15" fillId="0" borderId="0" xfId="6" applyFont="1" applyFill="1" applyAlignment="1">
      <alignment horizontal="left"/>
    </xf>
    <xf numFmtId="0" fontId="24" fillId="0" borderId="0" xfId="0" applyFont="1" applyAlignment="1"/>
    <xf numFmtId="0" fontId="7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2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5" fillId="0" borderId="4" xfId="6" applyFont="1" applyBorder="1" applyAlignment="1">
      <alignment horizontal="center" vertical="center" wrapText="1"/>
    </xf>
    <xf numFmtId="0" fontId="5" fillId="0" borderId="6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21" fillId="0" borderId="0" xfId="6" applyFont="1" applyAlignment="1">
      <alignment horizontal="left" vertical="top" wrapText="1"/>
    </xf>
    <xf numFmtId="0" fontId="5" fillId="0" borderId="1" xfId="6" applyFont="1" applyBorder="1" applyAlignment="1">
      <alignment horizontal="center" vertical="center" wrapText="1"/>
    </xf>
    <xf numFmtId="0" fontId="15" fillId="0" borderId="0" xfId="6" applyFont="1" applyFill="1" applyAlignment="1">
      <alignment horizontal="left" wrapText="1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/>
    </xf>
    <xf numFmtId="0" fontId="23" fillId="0" borderId="0" xfId="6" applyFont="1" applyAlignment="1">
      <alignment horizontal="left"/>
    </xf>
    <xf numFmtId="0" fontId="15" fillId="0" borderId="0" xfId="6" applyFont="1" applyAlignment="1">
      <alignment horizontal="left"/>
    </xf>
    <xf numFmtId="0" fontId="23" fillId="0" borderId="0" xfId="6" applyFont="1" applyAlignment="1">
      <alignment horizontal="center"/>
    </xf>
    <xf numFmtId="0" fontId="4" fillId="0" borderId="0" xfId="6" applyFont="1" applyAlignment="1">
      <alignment horizontal="left"/>
    </xf>
    <xf numFmtId="0" fontId="4" fillId="0" borderId="4" xfId="6" applyFont="1" applyBorder="1" applyAlignment="1">
      <alignment horizontal="center" vertical="center" wrapText="1"/>
    </xf>
    <xf numFmtId="0" fontId="4" fillId="0" borderId="6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15" fillId="2" borderId="0" xfId="6" applyFont="1" applyFill="1" applyAlignment="1">
      <alignment horizontal="center"/>
    </xf>
    <xf numFmtId="0" fontId="23" fillId="2" borderId="0" xfId="6" applyFont="1" applyFill="1" applyAlignment="1">
      <alignment horizontal="center"/>
    </xf>
    <xf numFmtId="0" fontId="4" fillId="0" borderId="2" xfId="6" applyFont="1" applyBorder="1" applyAlignment="1">
      <alignment horizontal="center" vertical="center" wrapText="1"/>
    </xf>
    <xf numFmtId="4" fontId="5" fillId="0" borderId="1" xfId="6" applyNumberFormat="1" applyFont="1" applyBorder="1" applyAlignment="1" applyProtection="1">
      <alignment horizontal="right" vertical="center" wrapText="1"/>
      <protection locked="0"/>
    </xf>
    <xf numFmtId="0" fontId="19" fillId="2" borderId="0" xfId="6" applyFont="1" applyFill="1" applyBorder="1" applyAlignment="1">
      <alignment horizontal="left"/>
    </xf>
    <xf numFmtId="0" fontId="5" fillId="0" borderId="0" xfId="6" applyFont="1" applyBorder="1" applyAlignment="1">
      <alignment horizontal="center" vertical="center" wrapText="1"/>
    </xf>
  </cellXfs>
  <cellStyles count="8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 2" xfId="4"/>
    <cellStyle name="Финансовый 3" xfId="2"/>
    <cellStyle name="Финансовый 4" xfId="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7</xdr:row>
      <xdr:rowOff>790575</xdr:rowOff>
    </xdr:from>
    <xdr:to>
      <xdr:col>11</xdr:col>
      <xdr:colOff>0</xdr:colOff>
      <xdr:row>7</xdr:row>
      <xdr:rowOff>1133475</xdr:rowOff>
    </xdr:to>
    <xdr:pic>
      <xdr:nvPicPr>
        <xdr:cNvPr id="4" name="Picture 19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7</xdr:row>
      <xdr:rowOff>790575</xdr:rowOff>
    </xdr:from>
    <xdr:to>
      <xdr:col>10</xdr:col>
      <xdr:colOff>0</xdr:colOff>
      <xdr:row>7</xdr:row>
      <xdr:rowOff>1133475</xdr:rowOff>
    </xdr:to>
    <xdr:pic>
      <xdr:nvPicPr>
        <xdr:cNvPr id="6" name="Picture 19">
          <a:extLst>
            <a:ext uri="{FF2B5EF4-FFF2-40B4-BE49-F238E27FC236}">
              <a16:creationId xmlns="" xmlns:a16="http://schemas.microsoft.com/office/drawing/2014/main" id="{31C33CB6-626C-4BE8-A896-9F7DEE556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77125" y="332422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205466</xdr:colOff>
      <xdr:row>7</xdr:row>
      <xdr:rowOff>607920</xdr:rowOff>
    </xdr:from>
    <xdr:to>
      <xdr:col>12</xdr:col>
      <xdr:colOff>809625</xdr:colOff>
      <xdr:row>7</xdr:row>
      <xdr:rowOff>1078278</xdr:rowOff>
    </xdr:to>
    <xdr:pic>
      <xdr:nvPicPr>
        <xdr:cNvPr id="7" name="Picture 21">
          <a:extLst>
            <a:ext uri="{FF2B5EF4-FFF2-40B4-BE49-F238E27FC236}">
              <a16:creationId xmlns="" xmlns:a16="http://schemas.microsoft.com/office/drawing/2014/main" id="{4F6C236D-2DB4-4BCB-BEE2-EAB8FED7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87616" y="33606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13</xdr:col>
      <xdr:colOff>91329</xdr:colOff>
      <xdr:row>7</xdr:row>
      <xdr:rowOff>772085</xdr:rowOff>
    </xdr:from>
    <xdr:to>
      <xdr:col>13</xdr:col>
      <xdr:colOff>842123</xdr:colOff>
      <xdr:row>7</xdr:row>
      <xdr:rowOff>1144117</xdr:rowOff>
    </xdr:to>
    <xdr:pic>
      <xdr:nvPicPr>
        <xdr:cNvPr id="8" name="Picture 19">
          <a:extLst>
            <a:ext uri="{FF2B5EF4-FFF2-40B4-BE49-F238E27FC236}">
              <a16:creationId xmlns="" xmlns:a16="http://schemas.microsoft.com/office/drawing/2014/main" id="{16252566-BA58-45AD-A65D-A8E26CEC2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54554" y="3524810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oneCellAnchor>
    <xdr:from>
      <xdr:col>3</xdr:col>
      <xdr:colOff>885825</xdr:colOff>
      <xdr:row>3</xdr:row>
      <xdr:rowOff>1181100</xdr:rowOff>
    </xdr:from>
    <xdr:ext cx="1311275" cy="622755"/>
    <xdr:pic>
      <xdr:nvPicPr>
        <xdr:cNvPr id="9" name="Рисунок 8" descr="http://base.garant.ru/files/base/70473958/792901098.png">
          <a:extLst>
            <a:ext uri="{FF2B5EF4-FFF2-40B4-BE49-F238E27FC236}">
              <a16:creationId xmlns:a16="http://schemas.microsoft.com/office/drawing/2014/main" xmlns="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9525" y="207645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"/>
  <sheetViews>
    <sheetView tabSelected="1" view="pageBreakPreview" zoomScaleNormal="100" zoomScaleSheetLayoutView="100" workbookViewId="0">
      <selection activeCell="C18" sqref="C18:E18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6.85546875" style="1" customWidth="1"/>
    <col min="4" max="5" width="17" style="1" customWidth="1"/>
    <col min="6" max="6" width="15.7109375" style="1" hidden="1" customWidth="1"/>
    <col min="7" max="7" width="7.85546875" style="1" customWidth="1"/>
    <col min="8" max="8" width="8.85546875" style="1" customWidth="1"/>
    <col min="9" max="9" width="9.42578125" style="1" customWidth="1"/>
    <col min="10" max="10" width="13" style="1" customWidth="1"/>
    <col min="11" max="11" width="16.85546875" style="1" customWidth="1"/>
    <col min="12" max="14" width="14.7109375" style="1" customWidth="1"/>
    <col min="15" max="15" width="14.85546875" style="1" customWidth="1"/>
    <col min="16" max="16" width="15.5703125" style="11" hidden="1" customWidth="1"/>
    <col min="17" max="17" width="7.5703125" style="1" hidden="1" customWidth="1"/>
    <col min="18" max="18" width="7.5703125" style="1" customWidth="1"/>
    <col min="19" max="19" width="11.7109375" style="1" customWidth="1"/>
    <col min="20" max="16384" width="7.5703125" style="1"/>
  </cols>
  <sheetData>
    <row r="1" spans="1:18" s="3" customFormat="1" ht="15.75" customHeight="1" x14ac:dyDescent="0.25">
      <c r="A1" s="60" t="s">
        <v>17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18"/>
      <c r="M1" s="18"/>
      <c r="N1" s="18"/>
      <c r="O1" s="2"/>
      <c r="P1" s="10"/>
    </row>
    <row r="2" spans="1:18" s="3" customFormat="1" ht="14.25" customHeight="1" x14ac:dyDescent="0.25">
      <c r="A2" s="61" t="s">
        <v>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17"/>
      <c r="M2" s="17"/>
      <c r="N2" s="17"/>
      <c r="O2" s="4"/>
      <c r="P2" s="10"/>
    </row>
    <row r="3" spans="1:18" s="3" customFormat="1" ht="48.75" customHeight="1" x14ac:dyDescent="0.25">
      <c r="A3" s="62" t="s">
        <v>21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20"/>
      <c r="M3" s="20"/>
      <c r="N3" s="20"/>
      <c r="P3" s="10"/>
    </row>
    <row r="4" spans="1:18" ht="73.5" customHeight="1" x14ac:dyDescent="0.2">
      <c r="A4" s="5"/>
      <c r="B4" s="63" t="s">
        <v>9</v>
      </c>
      <c r="C4" s="63"/>
      <c r="D4" s="63"/>
      <c r="E4" s="63"/>
      <c r="F4" s="63"/>
      <c r="G4" s="63"/>
      <c r="H4" s="63"/>
      <c r="I4" s="63"/>
      <c r="J4" s="63"/>
      <c r="K4" s="63"/>
      <c r="L4" s="19"/>
      <c r="M4" s="19"/>
      <c r="N4" s="19"/>
    </row>
    <row r="5" spans="1:18" ht="42.75" customHeight="1" x14ac:dyDescent="0.2">
      <c r="A5" s="5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8" ht="89.25" customHeight="1" x14ac:dyDescent="0.2">
      <c r="A6" s="5"/>
      <c r="B6" s="69" t="s">
        <v>18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</row>
    <row r="7" spans="1:18" ht="41.25" customHeight="1" x14ac:dyDescent="0.2">
      <c r="A7" s="72" t="s">
        <v>0</v>
      </c>
      <c r="B7" s="70" t="s">
        <v>1</v>
      </c>
      <c r="C7" s="64" t="s">
        <v>2</v>
      </c>
      <c r="D7" s="65"/>
      <c r="E7" s="65"/>
      <c r="F7" s="66"/>
      <c r="G7" s="67" t="s">
        <v>8</v>
      </c>
      <c r="H7" s="67" t="s">
        <v>7</v>
      </c>
      <c r="I7" s="67" t="s">
        <v>3</v>
      </c>
      <c r="J7" s="67" t="s">
        <v>10</v>
      </c>
      <c r="K7" s="67" t="s">
        <v>11</v>
      </c>
      <c r="L7" s="78" t="s">
        <v>12</v>
      </c>
      <c r="M7" s="79"/>
      <c r="N7" s="80"/>
      <c r="O7" s="72" t="s">
        <v>15</v>
      </c>
      <c r="P7" s="86"/>
      <c r="R7" s="72" t="s">
        <v>30</v>
      </c>
    </row>
    <row r="8" spans="1:18" ht="122.45" customHeight="1" x14ac:dyDescent="0.2">
      <c r="A8" s="83"/>
      <c r="B8" s="70"/>
      <c r="C8" s="45" t="s">
        <v>22</v>
      </c>
      <c r="D8" s="45" t="s">
        <v>23</v>
      </c>
      <c r="E8" s="45" t="s">
        <v>24</v>
      </c>
      <c r="F8" s="34"/>
      <c r="G8" s="68"/>
      <c r="H8" s="68"/>
      <c r="I8" s="68"/>
      <c r="J8" s="68"/>
      <c r="K8" s="68"/>
      <c r="L8" s="40" t="s">
        <v>5</v>
      </c>
      <c r="M8" s="40" t="s">
        <v>6</v>
      </c>
      <c r="N8" s="40" t="s">
        <v>13</v>
      </c>
      <c r="O8" s="83"/>
      <c r="P8" s="86"/>
      <c r="R8" s="73"/>
    </row>
    <row r="9" spans="1:18" ht="15.75" customHeight="1" x14ac:dyDescent="0.2">
      <c r="A9" s="38">
        <v>1</v>
      </c>
      <c r="B9" s="39">
        <v>2</v>
      </c>
      <c r="C9" s="38">
        <v>3</v>
      </c>
      <c r="D9" s="38">
        <v>4</v>
      </c>
      <c r="E9" s="39">
        <v>5</v>
      </c>
      <c r="F9" s="36"/>
      <c r="G9" s="39">
        <v>6</v>
      </c>
      <c r="H9" s="38">
        <v>7</v>
      </c>
      <c r="I9" s="38">
        <v>8</v>
      </c>
      <c r="J9" s="39">
        <v>9</v>
      </c>
      <c r="K9" s="38">
        <v>10</v>
      </c>
      <c r="L9" s="38">
        <v>11</v>
      </c>
      <c r="M9" s="39">
        <v>12</v>
      </c>
      <c r="N9" s="38">
        <v>13</v>
      </c>
      <c r="O9" s="38">
        <v>14</v>
      </c>
      <c r="P9" s="12"/>
      <c r="R9" s="7"/>
    </row>
    <row r="10" spans="1:18" ht="81.599999999999994" customHeight="1" x14ac:dyDescent="0.2">
      <c r="A10" s="26">
        <v>1</v>
      </c>
      <c r="B10" s="22" t="s">
        <v>29</v>
      </c>
      <c r="C10" s="53">
        <v>394000</v>
      </c>
      <c r="D10" s="54">
        <v>382300</v>
      </c>
      <c r="E10" s="53">
        <v>367275</v>
      </c>
      <c r="F10" s="46"/>
      <c r="G10" s="22" t="s">
        <v>25</v>
      </c>
      <c r="H10" s="22">
        <v>1</v>
      </c>
      <c r="I10" s="42">
        <v>3</v>
      </c>
      <c r="J10" s="31">
        <f t="shared" ref="J10" si="0">MIN(C10:E10)</f>
        <v>367275</v>
      </c>
      <c r="K10" s="31">
        <f>H10*J10</f>
        <v>367275</v>
      </c>
      <c r="L10" s="55">
        <f t="shared" ref="L10" si="1">ROUND((AVERAGE(C10:E10)),2)</f>
        <v>381191.67</v>
      </c>
      <c r="M10" s="55">
        <f t="shared" ref="M10" si="2">ROUND(_xlfn.STDEV.S(C10:E10),2)</f>
        <v>13396.93</v>
      </c>
      <c r="N10" s="13">
        <f>M10/L10</f>
        <v>3.5144865573793892E-2</v>
      </c>
      <c r="O10" s="56" t="s">
        <v>26</v>
      </c>
      <c r="P10" s="14"/>
      <c r="R10" s="57">
        <v>226</v>
      </c>
    </row>
    <row r="11" spans="1:18" ht="0.6" customHeight="1" x14ac:dyDescent="0.2">
      <c r="A11" s="26"/>
      <c r="B11" s="27" t="s">
        <v>16</v>
      </c>
      <c r="C11" s="28" t="e">
        <f>SUM((#REF!*#REF!)+(#REF!*#REF!)+(#REF!*#REF!)+(#REF!*#REF!)+(#REF!*#REF!)+(#REF!*#REF!)+(#REF!*#REF!)+(#REF!*#REF!)+(C10*H10))</f>
        <v>#REF!</v>
      </c>
      <c r="D11" s="28" t="e">
        <f>SUM((#REF!*#REF!)+(#REF!*#REF!)+(#REF!*#REF!)+(#REF!*#REF!)+(#REF!*#REF!)+(#REF!*#REF!)+(#REF!*#REF!)+(#REF!*#REF!)+(D10*H10))</f>
        <v>#REF!</v>
      </c>
      <c r="E11" s="32" t="e">
        <f>SUM((#REF!*#REF!)+(#REF!*#REF!)+(#REF!*#REF!)+(#REF!*#REF!)+(#REF!*#REF!)+(#REF!*#REF!)+(#REF!*#REF!)+(#REF!*#REF!)+(E10*H10))</f>
        <v>#REF!</v>
      </c>
      <c r="F11" s="7"/>
      <c r="G11" s="29"/>
      <c r="H11" s="30"/>
      <c r="I11" s="8"/>
      <c r="J11" s="31"/>
      <c r="K11" s="35" t="e">
        <f>MIN(C11:E11)</f>
        <v>#REF!</v>
      </c>
      <c r="L11" s="21"/>
      <c r="M11" s="21"/>
      <c r="N11" s="13"/>
      <c r="O11" s="9"/>
      <c r="P11" s="14"/>
      <c r="R11" s="7"/>
    </row>
    <row r="12" spans="1:18" ht="24.75" customHeight="1" x14ac:dyDescent="0.2">
      <c r="A12" s="84" t="s">
        <v>14</v>
      </c>
      <c r="B12" s="84"/>
      <c r="C12" s="84"/>
      <c r="D12" s="84"/>
      <c r="E12" s="84"/>
      <c r="F12" s="84"/>
      <c r="G12" s="84"/>
      <c r="H12" s="84"/>
      <c r="I12" s="84"/>
      <c r="J12" s="84"/>
      <c r="K12" s="41">
        <f>SUM(K10:K10)</f>
        <v>367275</v>
      </c>
      <c r="L12" s="6"/>
      <c r="M12" s="6"/>
      <c r="N12" s="6"/>
      <c r="O12" s="7"/>
      <c r="R12" s="47"/>
    </row>
    <row r="13" spans="1:18" s="24" customFormat="1" ht="15" customHeight="1" x14ac:dyDescent="0.2">
      <c r="A13" s="85"/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</row>
    <row r="14" spans="1:18" s="24" customFormat="1" ht="15" customHeight="1" x14ac:dyDescent="0.2">
      <c r="A14" s="71" t="s">
        <v>31</v>
      </c>
      <c r="B14" s="71"/>
      <c r="C14" s="71"/>
      <c r="D14" s="71"/>
      <c r="E14" s="71"/>
      <c r="F14" s="71"/>
      <c r="G14" s="71"/>
      <c r="H14" s="71"/>
      <c r="I14" s="71"/>
      <c r="J14" s="71"/>
      <c r="K14" s="48"/>
      <c r="L14" s="43"/>
      <c r="M14" s="43"/>
      <c r="N14" s="43"/>
      <c r="O14" s="43"/>
      <c r="P14" s="43"/>
    </row>
    <row r="15" spans="1:18" s="24" customFormat="1" ht="15" customHeight="1" x14ac:dyDescent="0.2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3"/>
      <c r="M15" s="43"/>
      <c r="N15" s="43"/>
      <c r="O15" s="43"/>
      <c r="P15" s="43"/>
    </row>
    <row r="16" spans="1:18" s="24" customFormat="1" ht="15" customHeight="1" x14ac:dyDescent="0.25">
      <c r="A16" s="58" t="s">
        <v>32</v>
      </c>
      <c r="B16" s="58"/>
      <c r="C16" s="58"/>
      <c r="D16" s="58"/>
      <c r="E16" s="58"/>
      <c r="F16" s="59"/>
      <c r="G16" s="59"/>
      <c r="H16" s="49"/>
      <c r="I16" s="49"/>
      <c r="J16" s="49"/>
      <c r="K16" s="49"/>
      <c r="L16" s="43"/>
      <c r="M16" s="43"/>
      <c r="N16" s="43"/>
      <c r="O16" s="43"/>
      <c r="P16" s="43"/>
    </row>
    <row r="17" spans="1:19" x14ac:dyDescent="0.2">
      <c r="A17" s="50"/>
      <c r="B17" s="50"/>
      <c r="C17" s="50"/>
      <c r="D17" s="50"/>
      <c r="E17" s="50"/>
      <c r="F17" s="49"/>
      <c r="G17" s="49"/>
      <c r="H17" s="49"/>
      <c r="I17" s="49"/>
      <c r="J17" s="49"/>
      <c r="K17" s="49"/>
      <c r="M17" s="23"/>
      <c r="N17" s="33"/>
      <c r="O17" s="23"/>
      <c r="R17" s="24"/>
      <c r="S17" s="33"/>
    </row>
    <row r="18" spans="1:19" s="24" customFormat="1" x14ac:dyDescent="0.2">
      <c r="A18" s="82" t="s">
        <v>19</v>
      </c>
      <c r="B18" s="82"/>
      <c r="C18" s="81" t="s">
        <v>27</v>
      </c>
      <c r="D18" s="81"/>
      <c r="E18" s="81"/>
      <c r="F18" s="82" t="s">
        <v>20</v>
      </c>
      <c r="G18" s="82"/>
      <c r="H18" s="82"/>
      <c r="I18" s="82"/>
      <c r="J18" s="82" t="s">
        <v>28</v>
      </c>
      <c r="K18" s="82"/>
      <c r="M18" s="37"/>
      <c r="P18" s="25"/>
      <c r="R18" s="1"/>
      <c r="S18" s="33"/>
    </row>
    <row r="19" spans="1:19" x14ac:dyDescent="0.2">
      <c r="A19" s="74"/>
      <c r="B19" s="74"/>
      <c r="C19" s="75"/>
      <c r="D19" s="75"/>
      <c r="E19" s="75"/>
      <c r="F19" s="75"/>
      <c r="G19" s="51"/>
      <c r="H19" s="76"/>
      <c r="I19" s="76"/>
      <c r="J19" s="52"/>
      <c r="K19" s="52"/>
    </row>
    <row r="20" spans="1:19" x14ac:dyDescent="0.2">
      <c r="B20" s="16"/>
      <c r="C20" s="77"/>
      <c r="D20" s="77"/>
      <c r="E20" s="77"/>
      <c r="F20" s="77"/>
      <c r="G20" s="15"/>
      <c r="L20" s="23"/>
      <c r="M20" s="33"/>
    </row>
  </sheetData>
  <sheetProtection formatCells="0" insertRows="0" deleteRows="0"/>
  <mergeCells count="29">
    <mergeCell ref="R7:R8"/>
    <mergeCell ref="A19:B19"/>
    <mergeCell ref="C19:F19"/>
    <mergeCell ref="H19:I19"/>
    <mergeCell ref="C20:F20"/>
    <mergeCell ref="L7:N7"/>
    <mergeCell ref="C18:E18"/>
    <mergeCell ref="F18:I18"/>
    <mergeCell ref="J18:K18"/>
    <mergeCell ref="O7:O8"/>
    <mergeCell ref="A12:J12"/>
    <mergeCell ref="A13:P13"/>
    <mergeCell ref="A18:B18"/>
    <mergeCell ref="P7:P8"/>
    <mergeCell ref="H7:H8"/>
    <mergeCell ref="A7:A8"/>
    <mergeCell ref="A16:G16"/>
    <mergeCell ref="A1:K1"/>
    <mergeCell ref="A2:K2"/>
    <mergeCell ref="A3:K3"/>
    <mergeCell ref="B4:K4"/>
    <mergeCell ref="C7:F7"/>
    <mergeCell ref="G7:G8"/>
    <mergeCell ref="B6:M6"/>
    <mergeCell ref="B7:B8"/>
    <mergeCell ref="I7:I8"/>
    <mergeCell ref="J7:J8"/>
    <mergeCell ref="K7:K8"/>
    <mergeCell ref="A14:J14"/>
  </mergeCells>
  <conditionalFormatting sqref="N10:N11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Ворошилова Мария Андреевна</cp:lastModifiedBy>
  <cp:lastPrinted>2018-11-08T12:08:15Z</cp:lastPrinted>
  <dcterms:created xsi:type="dcterms:W3CDTF">2016-05-13T09:47:52Z</dcterms:created>
  <dcterms:modified xsi:type="dcterms:W3CDTF">2026-05-12T06:48:03Z</dcterms:modified>
</cp:coreProperties>
</file>