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4330F16B-7B39-4B40-80A8-1F558524F896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обосн" sheetId="8" r:id="rId1"/>
  </sheets>
  <calcPr calcId="191029"/>
</workbook>
</file>

<file path=xl/calcChain.xml><?xml version="1.0" encoding="utf-8"?>
<calcChain xmlns="http://schemas.openxmlformats.org/spreadsheetml/2006/main">
  <c r="L12" i="8" l="1"/>
  <c r="M12" i="8" s="1"/>
  <c r="N12" i="8" s="1"/>
  <c r="O12" i="8" s="1"/>
  <c r="J12" i="8"/>
  <c r="I12" i="8"/>
  <c r="L11" i="8"/>
  <c r="M11" i="8" s="1"/>
  <c r="N11" i="8" s="1"/>
  <c r="O11" i="8" s="1"/>
  <c r="J11" i="8"/>
  <c r="K11" i="8" s="1"/>
  <c r="I11" i="8"/>
  <c r="L10" i="8"/>
  <c r="M10" i="8" s="1"/>
  <c r="N10" i="8" s="1"/>
  <c r="O10" i="8" s="1"/>
  <c r="J10" i="8"/>
  <c r="I10" i="8"/>
  <c r="K12" i="8" l="1"/>
  <c r="K10" i="8"/>
  <c r="L13" i="8"/>
  <c r="M13" i="8" s="1"/>
  <c r="N13" i="8" s="1"/>
  <c r="O13" i="8" s="1"/>
  <c r="J13" i="8"/>
  <c r="I13" i="8"/>
  <c r="L9" i="8"/>
  <c r="M9" i="8" s="1"/>
  <c r="N9" i="8" s="1"/>
  <c r="J9" i="8"/>
  <c r="K13" i="8" l="1"/>
  <c r="O9" i="8"/>
  <c r="O14" i="8" s="1"/>
  <c r="I9" i="8"/>
  <c r="K9" i="8" s="1"/>
</calcChain>
</file>

<file path=xl/sharedStrings.xml><?xml version="1.0" encoding="utf-8"?>
<sst xmlns="http://schemas.openxmlformats.org/spreadsheetml/2006/main" count="40" uniqueCount="35">
  <si>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</si>
  <si>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</si>
  <si>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</si>
  <si>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</si>
  <si>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</si>
  <si>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</si>
  <si>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</si>
  <si>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</si>
  <si>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</si>
  <si>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</si>
  <si>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</si>
  <si>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</si>
  <si>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</si>
  <si>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</si>
  <si>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</si>
  <si>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</si>
  <si>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</si>
  <si>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</si>
  <si>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</si>
  <si>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</si>
  <si>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</si>
  <si>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</si>
  <si>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 на уплату налогов, сборов и других обязательных платежей.</t>
  </si>
  <si>
    <t>Ценовое предложение №1</t>
  </si>
  <si>
    <t xml:space="preserve">Ценовое предложение №2 </t>
  </si>
  <si>
    <t>Ценовое предложение №3</t>
  </si>
  <si>
    <t>В результате проведенного расчета, на основании минимального КП и в соответствии со статьей 34 БК РФ Н(М)ЦК составила:</t>
  </si>
  <si>
    <t>шт</t>
  </si>
  <si>
    <t xml:space="preserve">Обоснование начальной (максимальной) цены контракта
</t>
  </si>
  <si>
    <t>Хозяйственная корзина</t>
  </si>
  <si>
    <t xml:space="preserve">Шланг </t>
  </si>
  <si>
    <t>Гладильная доска</t>
  </si>
  <si>
    <t>Тачка</t>
  </si>
  <si>
    <t>Лейка</t>
  </si>
  <si>
    <t xml:space="preserve">	
88 265,00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</si>
</sst>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" fontId="9" fillId="4" borderId="1" xfId="0" applyNumberFormat="1" applyFont="1" applyFill="1" applyBorder="1" applyAlignment="1">
      <alignment horizontal="distributed" vertical="top" wrapText="1" justifyLastLine="1"/>
    </xf>
    <xf numFmtId="164" fontId="9" fillId="4" borderId="1" xfId="0" applyNumberFormat="1" applyFont="1" applyFill="1" applyBorder="1" applyAlignment="1">
      <alignment horizontal="distributed" vertical="top" wrapText="1" justifyLastLine="1"/>
    </xf>
    <xf numFmtId="0" fontId="9" fillId="4" borderId="1" xfId="0" applyFont="1" applyFill="1" applyBorder="1" applyAlignment="1">
      <alignment horizontal="distributed" vertical="top" justifyLastLine="1"/>
    </xf>
    <xf numFmtId="10" fontId="9" fillId="4" borderId="1" xfId="0" applyNumberFormat="1" applyFont="1" applyFill="1" applyBorder="1" applyAlignment="1">
      <alignment horizontal="distributed" vertical="top" justifyLastLine="1"/>
    </xf>
    <xf numFmtId="2" fontId="9" fillId="4" borderId="1" xfId="0" applyNumberFormat="1" applyFont="1" applyFill="1" applyBorder="1" applyAlignment="1">
      <alignment horizontal="distributed" vertical="top" wrapText="1" justifyLastLine="1"/>
    </xf>
    <xf numFmtId="165" fontId="9" fillId="4" borderId="1" xfId="0" applyNumberFormat="1" applyFont="1" applyFill="1" applyBorder="1" applyAlignment="1">
      <alignment horizontal="distributed" vertical="top" wrapText="1" justifyLastLine="1"/>
    </xf>
    <xf numFmtId="4" fontId="9" fillId="4" borderId="1" xfId="0" applyNumberFormat="1" applyFont="1" applyFill="1" applyBorder="1" applyAlignment="1">
      <alignment horizontal="center" vertical="top" wrapText="1" justifyLastLine="1"/>
    </xf>
    <xf numFmtId="4" fontId="9" fillId="4" borderId="11" xfId="0" applyNumberFormat="1" applyFont="1" applyFill="1" applyBorder="1" applyAlignment="1">
      <alignment horizontal="center" vertical="top" wrapText="1" justifyLastLine="1"/>
    </xf>
    <xf numFmtId="0" fontId="9" fillId="4" borderId="10" xfId="0" applyFont="1" applyFill="1" applyBorder="1" applyAlignment="1">
      <alignment horizontal="distributed" vertical="top" wrapText="1" justifyLastLine="1"/>
    </xf>
    <xf numFmtId="0" fontId="9" fillId="3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distributed" vertical="top" wrapText="1" justifyLastLine="1"/>
    </xf>
    <xf numFmtId="166" fontId="11" fillId="4" borderId="1" xfId="0" applyNumberFormat="1" applyFont="1" applyFill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66" fontId="1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2" fontId="4" fillId="0" borderId="0" xfId="0" applyNumberFormat="1" applyFont="1" applyAlignment="1">
      <alignment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tabSelected="1" topLeftCell="A2" zoomScaleNormal="100" workbookViewId="0">
      <selection activeCell="Q16" sqref="Q16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2.140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7" ht="15.75" hidden="1" x14ac:dyDescent="0.25">
      <c r="J1" s="2" t="s">
        <v>1</v>
      </c>
    </row>
    <row r="2" spans="1:17" ht="15.75" x14ac:dyDescent="0.25">
      <c r="J2" s="2"/>
      <c r="M2" s="54"/>
      <c r="N2" s="54"/>
      <c r="O2" s="54"/>
    </row>
    <row r="3" spans="1:17" ht="65.25" customHeight="1" x14ac:dyDescent="0.2">
      <c r="A3" s="45" t="s">
        <v>28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7" ht="15.75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7" ht="48" customHeight="1" x14ac:dyDescent="0.2">
      <c r="A5" s="46" t="s">
        <v>18</v>
      </c>
      <c r="B5" s="47"/>
      <c r="C5" s="58" t="s">
        <v>20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60"/>
    </row>
    <row r="6" spans="1:17" ht="32.25" customHeight="1" x14ac:dyDescent="0.2">
      <c r="A6" s="46" t="s">
        <v>19</v>
      </c>
      <c r="B6" s="47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47"/>
    </row>
    <row r="7" spans="1:17" x14ac:dyDescent="0.2">
      <c r="A7" s="66" t="s">
        <v>2</v>
      </c>
      <c r="B7" s="66" t="s">
        <v>21</v>
      </c>
      <c r="C7" s="50" t="s">
        <v>3</v>
      </c>
      <c r="D7" s="52" t="s">
        <v>0</v>
      </c>
      <c r="E7" s="48" t="s">
        <v>4</v>
      </c>
      <c r="F7" s="48"/>
      <c r="G7" s="48"/>
      <c r="H7" s="48"/>
      <c r="I7" s="64" t="s">
        <v>5</v>
      </c>
      <c r="J7" s="64"/>
      <c r="K7" s="64"/>
      <c r="L7" s="65" t="s">
        <v>6</v>
      </c>
      <c r="M7" s="65"/>
      <c r="N7" s="65"/>
      <c r="O7" s="65"/>
    </row>
    <row r="8" spans="1:17" ht="150.75" x14ac:dyDescent="0.2">
      <c r="A8" s="67"/>
      <c r="B8" s="67"/>
      <c r="C8" s="51"/>
      <c r="D8" s="53"/>
      <c r="E8" s="37" t="s">
        <v>23</v>
      </c>
      <c r="F8" s="37" t="s">
        <v>24</v>
      </c>
      <c r="G8" s="37" t="s">
        <v>25</v>
      </c>
      <c r="H8" s="23" t="s">
        <v>7</v>
      </c>
      <c r="I8" s="21" t="s">
        <v>8</v>
      </c>
      <c r="J8" s="22" t="s">
        <v>9</v>
      </c>
      <c r="K8" s="22" t="s">
        <v>10</v>
      </c>
      <c r="L8" s="22" t="s">
        <v>11</v>
      </c>
      <c r="M8" s="23" t="s">
        <v>12</v>
      </c>
      <c r="N8" s="23" t="s">
        <v>13</v>
      </c>
      <c r="O8" s="23" t="s">
        <v>14</v>
      </c>
      <c r="P8" s="49"/>
    </row>
    <row r="9" spans="1:17" s="3" customFormat="1" x14ac:dyDescent="0.2">
      <c r="A9" s="35">
        <v>1</v>
      </c>
      <c r="B9" s="36" t="s">
        <v>33</v>
      </c>
      <c r="C9" s="34" t="s">
        <v>27</v>
      </c>
      <c r="D9" s="25">
        <v>20</v>
      </c>
      <c r="E9" s="41">
        <v>320</v>
      </c>
      <c r="F9" s="42">
        <v>336.86</v>
      </c>
      <c r="G9" s="43">
        <v>327.55</v>
      </c>
      <c r="H9" s="26">
        <v>3</v>
      </c>
      <c r="I9" s="27">
        <f t="shared" ref="I9:I13" si="0">AVERAGE(E9:G9)</f>
        <v>328.13666666666671</v>
      </c>
      <c r="J9" s="28">
        <f>STDEV(E9:G9)</f>
        <v>8.4452965213385767</v>
      </c>
      <c r="K9" s="29">
        <f>J9/I9</f>
        <v>2.5737131443215454E-2</v>
      </c>
      <c r="L9" s="30">
        <f>((D9/H9)*(SUM(E9:G9)))</f>
        <v>6562.7333333333345</v>
      </c>
      <c r="M9" s="31">
        <f>L9/D9</f>
        <v>328.13666666666671</v>
      </c>
      <c r="N9" s="32">
        <f>ROUND(M9,2)</f>
        <v>328.14</v>
      </c>
      <c r="O9" s="33">
        <f t="shared" ref="O9:O13" si="1">N9*D9</f>
        <v>6562.7999999999993</v>
      </c>
      <c r="P9" s="49"/>
      <c r="Q9" s="1"/>
    </row>
    <row r="10" spans="1:17" s="3" customFormat="1" x14ac:dyDescent="0.2">
      <c r="A10" s="35">
        <v>2</v>
      </c>
      <c r="B10" s="36" t="s">
        <v>29</v>
      </c>
      <c r="C10" s="34" t="s">
        <v>27</v>
      </c>
      <c r="D10" s="25">
        <v>7</v>
      </c>
      <c r="E10" s="41">
        <v>3600</v>
      </c>
      <c r="F10" s="42">
        <v>3792.52</v>
      </c>
      <c r="G10" s="43">
        <v>3689.37</v>
      </c>
      <c r="H10" s="26">
        <v>3</v>
      </c>
      <c r="I10" s="27">
        <f t="shared" ref="I10:I12" si="2">AVERAGE(E10:G10)</f>
        <v>3693.9633333333331</v>
      </c>
      <c r="J10" s="28">
        <f>STDEV(E10:G10)</f>
        <v>96.342159168939801</v>
      </c>
      <c r="K10" s="29">
        <f>J10/I10</f>
        <v>2.608097332736739E-2</v>
      </c>
      <c r="L10" s="30">
        <f>((D10/H10)*(SUM(E10:G10)))</f>
        <v>25857.743333333332</v>
      </c>
      <c r="M10" s="31">
        <f>L10/D10</f>
        <v>3693.9633333333331</v>
      </c>
      <c r="N10" s="32">
        <f>ROUND(M10,2)</f>
        <v>3693.96</v>
      </c>
      <c r="O10" s="33">
        <f t="shared" ref="O10:O12" si="3">N10*D10</f>
        <v>25857.72</v>
      </c>
      <c r="P10" s="68"/>
      <c r="Q10" s="1"/>
    </row>
    <row r="11" spans="1:17" s="3" customFormat="1" x14ac:dyDescent="0.2">
      <c r="A11" s="35">
        <v>3</v>
      </c>
      <c r="B11" s="36" t="s">
        <v>30</v>
      </c>
      <c r="C11" s="34" t="s">
        <v>27</v>
      </c>
      <c r="D11" s="25">
        <v>2</v>
      </c>
      <c r="E11" s="41">
        <v>5933</v>
      </c>
      <c r="F11" s="42">
        <v>6259.6</v>
      </c>
      <c r="G11" s="43">
        <v>6094.67</v>
      </c>
      <c r="H11" s="26">
        <v>3</v>
      </c>
      <c r="I11" s="27">
        <f t="shared" si="2"/>
        <v>6095.7566666666671</v>
      </c>
      <c r="J11" s="28">
        <f>STDEV(E11:G11)</f>
        <v>163.30271165333843</v>
      </c>
      <c r="K11" s="29">
        <f>J11/I11</f>
        <v>2.6789571924076983E-2</v>
      </c>
      <c r="L11" s="30">
        <f>((D11/H11)*(SUM(E11:G11)))</f>
        <v>12191.513333333332</v>
      </c>
      <c r="M11" s="31">
        <f>L11/D11</f>
        <v>6095.7566666666662</v>
      </c>
      <c r="N11" s="32">
        <f>ROUND(M11,2)</f>
        <v>6095.76</v>
      </c>
      <c r="O11" s="33">
        <f t="shared" si="3"/>
        <v>12191.52</v>
      </c>
      <c r="P11" s="68"/>
      <c r="Q11" s="1"/>
    </row>
    <row r="12" spans="1:17" s="3" customFormat="1" x14ac:dyDescent="0.2">
      <c r="A12" s="35">
        <v>4</v>
      </c>
      <c r="B12" s="36" t="s">
        <v>31</v>
      </c>
      <c r="C12" s="34" t="s">
        <v>27</v>
      </c>
      <c r="D12" s="25">
        <v>2</v>
      </c>
      <c r="E12" s="41">
        <v>6435</v>
      </c>
      <c r="F12" s="42">
        <v>6794.28</v>
      </c>
      <c r="G12" s="43">
        <v>6618.16</v>
      </c>
      <c r="H12" s="26">
        <v>3</v>
      </c>
      <c r="I12" s="27">
        <f t="shared" si="2"/>
        <v>6615.8133333333326</v>
      </c>
      <c r="J12" s="28">
        <f>STDEV(E12:G12)</f>
        <v>179.65149521596888</v>
      </c>
      <c r="K12" s="29">
        <f>J12/I12</f>
        <v>2.7154861566424018E-2</v>
      </c>
      <c r="L12" s="30">
        <f>((D12/H12)*(SUM(E12:G12)))</f>
        <v>13231.626666666665</v>
      </c>
      <c r="M12" s="31">
        <f>L12/D12</f>
        <v>6615.8133333333326</v>
      </c>
      <c r="N12" s="32">
        <f>ROUND(M12,2)</f>
        <v>6615.81</v>
      </c>
      <c r="O12" s="33">
        <f t="shared" si="3"/>
        <v>13231.62</v>
      </c>
      <c r="P12" s="68"/>
      <c r="Q12" s="1"/>
    </row>
    <row r="13" spans="1:17" s="3" customFormat="1" ht="10.5" customHeight="1" x14ac:dyDescent="0.2">
      <c r="A13" s="39">
        <v>5</v>
      </c>
      <c r="B13" s="36" t="s">
        <v>32</v>
      </c>
      <c r="C13" s="40" t="s">
        <v>27</v>
      </c>
      <c r="D13" s="25">
        <v>3</v>
      </c>
      <c r="E13" s="41">
        <v>10643</v>
      </c>
      <c r="F13" s="42">
        <v>11245.57</v>
      </c>
      <c r="G13" s="43">
        <v>10958.83</v>
      </c>
      <c r="H13" s="26">
        <v>3</v>
      </c>
      <c r="I13" s="27">
        <f t="shared" si="0"/>
        <v>10949.133333333333</v>
      </c>
      <c r="J13" s="28">
        <f>STDEV(E13:G13)</f>
        <v>301.4020076796657</v>
      </c>
      <c r="K13" s="29">
        <f>J13/I13</f>
        <v>2.7527476239793625E-2</v>
      </c>
      <c r="L13" s="30">
        <f>((D13/H13)*(SUM(E13:G13)))</f>
        <v>32847.4</v>
      </c>
      <c r="M13" s="31">
        <f>L13/D13</f>
        <v>10949.133333333333</v>
      </c>
      <c r="N13" s="32">
        <f>ROUND(M13,2)</f>
        <v>10949.13</v>
      </c>
      <c r="O13" s="33">
        <f t="shared" si="1"/>
        <v>32847.39</v>
      </c>
      <c r="P13" s="38"/>
      <c r="Q13" s="1"/>
    </row>
    <row r="14" spans="1:17" ht="25.5" x14ac:dyDescent="0.2">
      <c r="A14" s="4"/>
      <c r="B14" s="5"/>
      <c r="C14" s="5"/>
      <c r="D14" s="5"/>
      <c r="E14" s="6" t="s">
        <v>34</v>
      </c>
      <c r="F14" s="6"/>
      <c r="G14" s="6"/>
      <c r="H14" s="7"/>
      <c r="I14" s="8"/>
      <c r="J14" s="9"/>
      <c r="K14" s="10"/>
      <c r="L14" s="11"/>
      <c r="M14" s="12"/>
      <c r="N14" s="11" t="s">
        <v>15</v>
      </c>
      <c r="O14" s="13">
        <f>SUM(O9:O13)</f>
        <v>90691.05</v>
      </c>
    </row>
    <row r="15" spans="1:17" ht="36.75" customHeight="1" x14ac:dyDescent="0.2">
      <c r="A15" s="55" t="s">
        <v>26</v>
      </c>
      <c r="B15" s="55"/>
      <c r="C15" s="55"/>
      <c r="D15" s="55"/>
      <c r="E15" s="55"/>
      <c r="F15" s="55"/>
      <c r="G15" s="55"/>
      <c r="H15" s="55"/>
      <c r="I15" s="69" t="s">
        <v>34</v>
      </c>
      <c r="J15" s="15" t="s">
        <v>16</v>
      </c>
      <c r="K15" s="15"/>
      <c r="L15" s="15"/>
      <c r="M15" s="15"/>
      <c r="N15" s="15"/>
      <c r="O15" s="14"/>
    </row>
    <row r="16" spans="1:17" s="16" customFormat="1" ht="20.25" customHeight="1" x14ac:dyDescent="0.25">
      <c r="A16" s="44" t="s">
        <v>22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1:16" s="17" customFormat="1" ht="75.75" customHeight="1" x14ac:dyDescent="0.25">
      <c r="A17" s="44" t="s">
        <v>17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 spans="1:16" s="16" customFormat="1" ht="34.5" customHeight="1" x14ac:dyDescent="0.25">
      <c r="A18" s="62"/>
      <c r="B18" s="62"/>
      <c r="C18" s="56"/>
      <c r="D18" s="56"/>
      <c r="E18" s="56"/>
      <c r="F18" s="56"/>
      <c r="G18" s="56"/>
      <c r="H18" s="56"/>
      <c r="I18" s="56"/>
      <c r="J18" s="18"/>
      <c r="K18" s="18"/>
      <c r="L18" s="18"/>
      <c r="M18" s="18"/>
      <c r="N18" s="18"/>
      <c r="O18" s="18"/>
    </row>
    <row r="19" spans="1:16" s="16" customFormat="1" ht="15.75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18"/>
      <c r="P19" s="19"/>
    </row>
    <row r="20" spans="1:16" ht="15.75" x14ac:dyDescent="0.25">
      <c r="A20" s="61"/>
      <c r="B20" s="61"/>
      <c r="C20" s="2"/>
      <c r="D20" s="2"/>
      <c r="E20" s="2"/>
      <c r="F20" s="2"/>
      <c r="G20" s="2"/>
      <c r="H20" s="2"/>
      <c r="J20" s="61"/>
      <c r="K20" s="61"/>
    </row>
    <row r="21" spans="1:16" s="18" customFormat="1" ht="15.75" x14ac:dyDescent="0.25">
      <c r="A21" s="56"/>
      <c r="B21" s="56"/>
      <c r="C21" s="56"/>
      <c r="D21" s="56"/>
      <c r="E21" s="56"/>
      <c r="F21" s="56"/>
      <c r="G21" s="56"/>
      <c r="H21" s="20"/>
    </row>
    <row r="22" spans="1:16" s="18" customFormat="1" ht="1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4" spans="1:16" s="18" customFormat="1" ht="1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</sheetData>
  <mergeCells count="23">
    <mergeCell ref="M2:O2"/>
    <mergeCell ref="A15:H15"/>
    <mergeCell ref="A21:G21"/>
    <mergeCell ref="C18:I18"/>
    <mergeCell ref="A19:N19"/>
    <mergeCell ref="A6:B6"/>
    <mergeCell ref="C5:O5"/>
    <mergeCell ref="A20:B20"/>
    <mergeCell ref="J20:K20"/>
    <mergeCell ref="A17:O17"/>
    <mergeCell ref="A18:B18"/>
    <mergeCell ref="C6:O6"/>
    <mergeCell ref="I7:K7"/>
    <mergeCell ref="L7:O7"/>
    <mergeCell ref="A7:A8"/>
    <mergeCell ref="B7:B8"/>
    <mergeCell ref="A16:O16"/>
    <mergeCell ref="A3:O3"/>
    <mergeCell ref="A5:B5"/>
    <mergeCell ref="E7:H7"/>
    <mergeCell ref="P8:P9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2026-05-07T11:07:50Z</dcterms:modified>
</cp:coreProperties>
</file>