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6\бланки\пакет\"/>
    </mc:Choice>
  </mc:AlternateContent>
  <bookViews>
    <workbookView showHorizontalScroll="0" showVerticalScroll="0" showSheetTabs="0" xWindow="0" yWindow="0" windowWidth="28500" windowHeight="11760" tabRatio="627"/>
  </bookViews>
  <sheets>
    <sheet name="Прилож.1 - п.3.7.1 (3)" sheetId="11" r:id="rId1"/>
  </sheets>
  <definedNames>
    <definedName name="_xlnm._FilterDatabase" localSheetId="0" hidden="1">'Прилож.1 - п.3.7.1 (3)'!#REF!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9" i="11" l="1"/>
  <c r="I10" i="11"/>
  <c r="J10" i="11"/>
  <c r="K10" i="11" s="1"/>
  <c r="L10" i="11"/>
  <c r="I11" i="11"/>
  <c r="J11" i="11"/>
  <c r="K11" i="11" s="1"/>
  <c r="L11" i="11"/>
  <c r="I12" i="11"/>
  <c r="J12" i="11"/>
  <c r="K12" i="11"/>
  <c r="L12" i="11"/>
  <c r="I13" i="11"/>
  <c r="J13" i="11"/>
  <c r="K13" i="11" s="1"/>
  <c r="L13" i="11"/>
  <c r="I14" i="11"/>
  <c r="J14" i="11"/>
  <c r="K14" i="11"/>
  <c r="L14" i="11"/>
  <c r="I15" i="11"/>
  <c r="J15" i="11"/>
  <c r="K15" i="11" s="1"/>
  <c r="L15" i="11"/>
  <c r="F9" i="11"/>
  <c r="I9" i="11" s="1"/>
  <c r="L9" i="11" s="1"/>
  <c r="F10" i="11"/>
  <c r="F11" i="11"/>
  <c r="F12" i="11"/>
  <c r="F13" i="11"/>
  <c r="F14" i="11"/>
  <c r="F15" i="11"/>
  <c r="F8" i="11"/>
  <c r="I8" i="11" s="1"/>
  <c r="J8" i="11"/>
  <c r="K9" i="11" l="1"/>
  <c r="L8" i="11"/>
  <c r="L16" i="11" s="1"/>
  <c r="K8" i="11" l="1"/>
  <c r="N13" i="11"/>
  <c r="N14" i="11" s="1"/>
  <c r="O13" i="11" l="1"/>
  <c r="O14" i="11" s="1"/>
</calcChain>
</file>

<file path=xl/sharedStrings.xml><?xml version="1.0" encoding="utf-8"?>
<sst xmlns="http://schemas.openxmlformats.org/spreadsheetml/2006/main" count="29" uniqueCount="29">
  <si>
    <t>№ п/п</t>
  </si>
  <si>
    <t>Среднее квадратичное отклонение</t>
  </si>
  <si>
    <t>Определение однородности совокупности значений выявленных цен</t>
  </si>
  <si>
    <t>Наименование товара (работы, услуги)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</si>
  <si>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</si>
  <si>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</si>
  <si>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t xml:space="preserve">Начальная (максимальная) цена контракта </t>
  </si>
  <si>
    <t xml:space="preserve">                  , руб.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</si>
  <si>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</si>
  <si>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</si>
  <si>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</si>
  <si>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</si>
  <si>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V - коэф-нт вариации</t>
  </si>
  <si>
    <r>
      <t xml:space="preserve">v - кол-во (объем) закупаемого товара (работы, услуги), </t>
    </r>
    <r>
      <rPr>
        <b/>
        <sz val="10"/>
        <rFont val="Times New Roman"/>
        <family val="1"/>
        <charset val="204"/>
      </rPr>
      <t>год.</t>
    </r>
  </si>
  <si>
    <t>Расчет и обоснование НМЦК методом сопоставимых рыночных цен (анализ рынка)</t>
  </si>
  <si>
    <t>ПРИЛОЖЕНИЕ  к закупке для электронного магазина об обосновании цены контракта
 и иных существенных условий исполнения контракта при осуществлении закупки
 у единственного поставщика (подрядчика, исполнителя) для обеспечения государственных (муниципальных) нужд</t>
  </si>
  <si>
    <t>Определение и обоснование стоимости одной единицы товара методом сопоставимых рыночных цен (анализ рынка), в соответствии с приказом Министерства экономического развития Российской Федерации  от 02.10.2013 № 567  «Об утверждении Методических рекомендаций по применению методов определенных начальной (максимальной) цены контракта, цены контракта, заключаемого с единственным поставщиком (подрядчиком, исполнителем)»,   Заказчиком было направлены запросы о предоставлении ценовой информации 5-м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 Ответы на запрос получены от 3 поставщиков (подрядчиков, исполнителей).</t>
  </si>
  <si>
    <t>НДС-5%</t>
  </si>
  <si>
    <t>Без НДС</t>
  </si>
  <si>
    <t>ГОСУДАРСТВЕННОЕ БЮДЖЕТНОЕ ОБЩЕОБРАЗОВАТЕЛЬНОЕ УЧРЕЖДЕНИЕ СРЕДНЯЯ ОБЩЕОБРАЗОВАТЕЛЬНАЯ ШКОЛА № 416 ПЕТРОДВОРЦОВОГО РАЙОНА САНКТ-ПЕТЕРБУРГА "ШКОЛА РАЗВИТИЯ ЛИЧНОСТИ ИМЕНИ ВЕРЫ ВАСИЛЬЕВНЫ ПАВЛОВОЙ"</t>
  </si>
  <si>
    <t>Бланк приложения к аттестату об основном общем образовании</t>
  </si>
  <si>
    <t>Бланк приложения к аттестату о среднем общем образовании</t>
  </si>
  <si>
    <t xml:space="preserve">Медаль «За особые успехи в учении I степени» в пластиковом футляре с
бархатным ложементом (золотая) с удостоверением к медали ф.А5
</t>
  </si>
  <si>
    <t>Похвальный лист «За отличные успехи в учении»</t>
  </si>
  <si>
    <t>Бланк аттестата об основном общем образовании, с твердой обложкой</t>
  </si>
  <si>
    <t>Бланк атгестата о среднем общем образовании, с твердой обложкой</t>
  </si>
  <si>
    <t xml:space="preserve">Бланк атгестата о среднем общем образовании с отличием красного цвета, с
твердой обложкой
</t>
  </si>
  <si>
    <t>Удостоверение к медали  (в твердо.я переплете)</t>
  </si>
  <si>
    <t>Экономист ________________ Игумнова Т.И.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</si>
</sst>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color rgb="FF000000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0" fontId="5" fillId="0" borderId="8">
      <alignment horizontal="center" vertical="center" wrapText="1"/>
    </xf>
    <xf numFmtId="0" fontId="4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</cellStyleXfs>
  <cellXfs count="41">
    <xf numFmtId="0" fontId="0" fillId="0" borderId="0" xfId="0"/>
    <xf numFmtId="4" fontId="8" fillId="2" borderId="2" xfId="0" applyNumberFormat="1" applyFont="1" applyFill="1" applyBorder="1" applyAlignment="1">
      <alignment horizontal="center" vertical="center" wrapText="1"/>
    </xf>
    <xf numFmtId="4" fontId="8" fillId="2" borderId="3" xfId="0" applyNumberFormat="1" applyFont="1" applyFill="1" applyBorder="1" applyAlignment="1">
      <alignment vertical="center" wrapText="1"/>
    </xf>
    <xf numFmtId="0" fontId="10" fillId="0" borderId="5" xfId="0" applyFont="1" applyBorder="1" applyAlignment="1">
      <alignment horizontal="right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center" wrapText="1"/>
    </xf>
    <xf numFmtId="2" fontId="9" fillId="0" borderId="1" xfId="4" applyNumberFormat="1" applyFont="1" applyBorder="1" applyAlignment="1">
      <alignment horizontal="center" vertical="center"/>
    </xf>
    <xf numFmtId="1" fontId="9" fillId="0" borderId="1" xfId="4" applyNumberFormat="1" applyFont="1" applyBorder="1" applyAlignment="1">
      <alignment horizontal="center" vertical="center"/>
    </xf>
    <xf numFmtId="10" fontId="9" fillId="0" borderId="1" xfId="4" applyNumberFormat="1" applyFont="1" applyBorder="1" applyAlignment="1">
      <alignment horizontal="center" vertical="center"/>
    </xf>
    <xf numFmtId="4" fontId="9" fillId="0" borderId="1" xfId="4" applyNumberFormat="1" applyFont="1" applyBorder="1" applyAlignment="1">
      <alignment horizontal="center" vertical="center"/>
    </xf>
    <xf numFmtId="4" fontId="0" fillId="0" borderId="0" xfId="0" applyNumberFormat="1"/>
    <xf numFmtId="4" fontId="0" fillId="0" borderId="0" xfId="3" applyNumberFormat="1" applyFont="1"/>
    <xf numFmtId="4" fontId="12" fillId="0" borderId="0" xfId="3" applyNumberFormat="1"/>
    <xf numFmtId="4" fontId="14" fillId="0" borderId="0" xfId="0" applyNumberFormat="1" applyFont="1"/>
    <xf numFmtId="4" fontId="0" fillId="0" borderId="0" xfId="0" applyNumberFormat="1" applyAlignment="1">
      <alignment horizontal="center"/>
    </xf>
    <xf numFmtId="4" fontId="0" fillId="0" borderId="0" xfId="3" applyNumberFormat="1" applyFont="1" applyAlignment="1">
      <alignment horizontal="center"/>
    </xf>
    <xf numFmtId="4" fontId="14" fillId="0" borderId="0" xfId="0" applyNumberFormat="1" applyFont="1" applyAlignment="1">
      <alignment horizontal="left" indent="1"/>
    </xf>
    <xf numFmtId="4" fontId="14" fillId="0" borderId="0" xfId="0" applyNumberFormat="1" applyFont="1" applyAlignment="1">
      <alignment horizontal="center"/>
    </xf>
    <xf numFmtId="4" fontId="15" fillId="0" borderId="1" xfId="0" applyNumberFormat="1" applyFont="1" applyBorder="1" applyAlignment="1">
      <alignment horizontal="center" vertical="center"/>
    </xf>
    <xf numFmtId="3" fontId="16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Font="1"/>
    <xf numFmtId="0" fontId="10" fillId="0" borderId="6" xfId="0" applyFont="1" applyBorder="1" applyAlignment="1">
      <alignment horizontal="right" vertical="center" wrapText="1"/>
    </xf>
    <xf numFmtId="0" fontId="10" fillId="0" borderId="4" xfId="0" applyFont="1" applyBorder="1" applyAlignment="1">
      <alignment horizontal="right" vertical="center" wrapText="1"/>
    </xf>
    <xf numFmtId="0" fontId="7" fillId="0" borderId="0" xfId="0" applyFont="1" applyAlignment="1">
      <alignment horizontal="right" vertical="center" wrapText="1"/>
    </xf>
    <xf numFmtId="0" fontId="10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8" fillId="2" borderId="9" xfId="0" applyFont="1" applyFill="1" applyBorder="1" applyAlignment="1">
      <alignment horizontal="center" vertical="center" wrapText="1"/>
    </xf>
  </cellXfs>
  <cellStyles count="12">
    <cellStyle name="xl28" xfId="1"/>
    <cellStyle name="Обычный" xfId="0" builtinId="0"/>
    <cellStyle name="Обычный 2" xfId="2"/>
    <cellStyle name="Обычный 2 2" xfId="5"/>
    <cellStyle name="Обычный 3" xfId="3"/>
    <cellStyle name="Обычный 3 2" xfId="6"/>
    <cellStyle name="Обычный 4" xfId="4"/>
    <cellStyle name="Обычный 4 2" xfId="7"/>
    <cellStyle name="Обычный 5" xfId="8"/>
    <cellStyle name="Обычный 7" xfId="9"/>
    <cellStyle name="Обычный 8" xfId="10"/>
    <cellStyle name="Обычный 9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11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114300</xdr:colOff>
      <xdr:row>6</xdr:row>
      <xdr:rowOff>304800</xdr:rowOff>
    </xdr:from>
    <xdr:to>
      <xdr:col>5</xdr:col>
      <xdr:colOff>561975</xdr:colOff>
      <xdr:row>6</xdr:row>
      <xdr:rowOff>590550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="" xmlns:a16="http://schemas.microsoft.com/office/drawing/2014/main" id="{8B20AA80-D1C6-47E6-B958-EB1DDB94D42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400675" y="4029075"/>
          <a:ext cx="447675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6</xdr:row>
      <xdr:rowOff>114300</xdr:rowOff>
    </xdr:from>
    <xdr:to>
      <xdr:col>11</xdr:col>
      <xdr:colOff>1047750</xdr:colOff>
      <xdr:row>6</xdr:row>
      <xdr:rowOff>419100</xdr:rowOff>
    </xdr:to>
    <xdr:pic>
      <xdr:nvPicPr>
        <xdr:cNvPr id="3" name="Picture 1" descr="C:\Temp\KClipboardExport\7d4qbwfz.gif">
          <a:extLst>
            <a:ext uri="{FF2B5EF4-FFF2-40B4-BE49-F238E27FC236}">
              <a16:creationId xmlns="" xmlns:a16="http://schemas.microsoft.com/office/drawing/2014/main" id="{BFB6C4B4-C0B4-4C15-90A8-45B1836A09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906000" y="3838575"/>
          <a:ext cx="9810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2597</xdr:colOff>
      <xdr:row>6</xdr:row>
      <xdr:rowOff>690130</xdr:rowOff>
    </xdr:from>
    <xdr:to>
      <xdr:col>9</xdr:col>
      <xdr:colOff>840797</xdr:colOff>
      <xdr:row>6</xdr:row>
      <xdr:rowOff>1061605</xdr:rowOff>
    </xdr:to>
    <xdr:pic>
      <xdr:nvPicPr>
        <xdr:cNvPr id="4" name="Picture 21" descr="C:\Temp\KClipboardExport\sssqsznq.gif">
          <a:extLst>
            <a:ext uri="{FF2B5EF4-FFF2-40B4-BE49-F238E27FC236}">
              <a16:creationId xmlns="" xmlns:a16="http://schemas.microsoft.com/office/drawing/2014/main" id="{F12BF0A3-AF0B-49F6-8B3E-DD00BAB04E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770052" y="4413539"/>
          <a:ext cx="83820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6</xdr:row>
      <xdr:rowOff>657225</xdr:rowOff>
    </xdr:from>
    <xdr:to>
      <xdr:col>10</xdr:col>
      <xdr:colOff>704850</xdr:colOff>
      <xdr:row>6</xdr:row>
      <xdr:rowOff>933450</xdr:rowOff>
    </xdr:to>
    <xdr:pic>
      <xdr:nvPicPr>
        <xdr:cNvPr id="5" name="Picture 19" descr="C:\Temp\KClipboardExport\8c4wnzhy.gif">
          <a:extLst>
            <a:ext uri="{FF2B5EF4-FFF2-40B4-BE49-F238E27FC236}">
              <a16:creationId xmlns="" xmlns:a16="http://schemas.microsoft.com/office/drawing/2014/main" id="{6B99E97D-F29D-4204-AAC4-13A571B385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53525" y="4381500"/>
          <a:ext cx="63817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47625</xdr:colOff>
      <xdr:row>5</xdr:row>
      <xdr:rowOff>238125</xdr:rowOff>
    </xdr:from>
    <xdr:to>
      <xdr:col>11</xdr:col>
      <xdr:colOff>647700</xdr:colOff>
      <xdr:row>5</xdr:row>
      <xdr:rowOff>571500</xdr:rowOff>
    </xdr:to>
    <xdr:pic>
      <xdr:nvPicPr>
        <xdr:cNvPr id="6" name="Picture 1" descr="C:\Temp\KClipboardExport\7d4qbwfz.gif">
          <a:extLst>
            <a:ext uri="{FF2B5EF4-FFF2-40B4-BE49-F238E27FC236}">
              <a16:creationId xmlns="" xmlns:a16="http://schemas.microsoft.com/office/drawing/2014/main" id="{D77C8648-9859-4A68-ACBA-369DE84A86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886950" y="3086100"/>
          <a:ext cx="6000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o name" id="{4212B1B1-388A-4073-9177-2C581E45C836}" userId="No name" providerId="None"/>
</personList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W20"/>
  <sheetViews>
    <sheetView tabSelected="1" topLeftCell="A10" zoomScale="110" zoomScaleNormal="110" workbookViewId="0">
      <selection activeCell="V12" sqref="V12"/>
    </sheetView>
  </sheetViews>
  <sheetFormatPr defaultRowHeight="15" x14ac:dyDescent="0.25"/>
  <cols>
    <col min="1" max="1" width="3.5703125" style="25" customWidth="1"/>
    <col min="2" max="2" width="40.5703125" customWidth="1"/>
    <col min="3" max="3" width="11.7109375" bestFit="1" customWidth="1"/>
    <col min="4" max="5" width="11.7109375" customWidth="1"/>
    <col min="6" max="6" width="12.7109375" bestFit="1" customWidth="1"/>
    <col min="7" max="7" width="8.7109375" customWidth="1"/>
    <col min="8" max="8" width="9.7109375" customWidth="1"/>
    <col min="9" max="9" width="12.7109375" bestFit="1" customWidth="1"/>
    <col min="10" max="10" width="13.140625" customWidth="1"/>
    <col min="11" max="11" width="11.28515625" customWidth="1"/>
    <col min="12" max="12" width="16.140625" customWidth="1"/>
    <col min="13" max="13" width="1.5703125" style="12" customWidth="1"/>
    <col min="14" max="14" width="12" style="12" hidden="1" customWidth="1"/>
    <col min="15" max="15" width="15.42578125" style="12" hidden="1" customWidth="1"/>
    <col min="16" max="16" width="8.42578125" style="12" hidden="1" customWidth="1"/>
    <col min="17" max="17" width="10.5703125" style="12" hidden="1" customWidth="1"/>
    <col min="18" max="18" width="10.7109375" style="12" customWidth="1"/>
    <col min="19" max="19" width="11.42578125" style="12" customWidth="1"/>
    <col min="20" max="23" width="9.140625" style="12"/>
  </cols>
  <sheetData>
    <row r="1" spans="1:18" ht="78.75" customHeight="1" x14ac:dyDescent="0.25">
      <c r="A1" s="28" t="s">
        <v>15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8" ht="42.75" customHeight="1" x14ac:dyDescent="0.25">
      <c r="A2" s="30" t="s">
        <v>19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8" x14ac:dyDescent="0.25">
      <c r="A3" s="29" t="s">
        <v>14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</row>
    <row r="4" spans="1:18" x14ac:dyDescent="0.25">
      <c r="A4" s="29"/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</row>
    <row r="5" spans="1:18" ht="102.75" customHeight="1" x14ac:dyDescent="0.25">
      <c r="A5" s="30" t="s">
        <v>16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</row>
    <row r="6" spans="1:18" ht="69" customHeight="1" x14ac:dyDescent="0.25">
      <c r="A6" s="31" t="s">
        <v>0</v>
      </c>
      <c r="B6" s="33" t="s">
        <v>3</v>
      </c>
      <c r="C6" s="35" t="s">
        <v>11</v>
      </c>
      <c r="D6" s="36"/>
      <c r="E6" s="36"/>
      <c r="F6" s="37"/>
      <c r="G6" s="33" t="s">
        <v>13</v>
      </c>
      <c r="H6" s="33" t="s">
        <v>4</v>
      </c>
      <c r="I6" s="38" t="s">
        <v>2</v>
      </c>
      <c r="J6" s="38"/>
      <c r="K6" s="38"/>
      <c r="L6" s="1" t="s">
        <v>7</v>
      </c>
    </row>
    <row r="7" spans="1:18" ht="87" customHeight="1" x14ac:dyDescent="0.25">
      <c r="A7" s="32"/>
      <c r="B7" s="34"/>
      <c r="C7" s="7" t="s">
        <v>8</v>
      </c>
      <c r="D7" s="7" t="s">
        <v>9</v>
      </c>
      <c r="E7" s="7" t="s">
        <v>10</v>
      </c>
      <c r="F7" s="23"/>
      <c r="G7" s="40"/>
      <c r="H7" s="40"/>
      <c r="I7" s="5" t="s">
        <v>5</v>
      </c>
      <c r="J7" s="6" t="s">
        <v>1</v>
      </c>
      <c r="K7" s="6" t="s">
        <v>12</v>
      </c>
      <c r="L7" s="2"/>
      <c r="M7" s="16"/>
      <c r="N7" s="12" t="s">
        <v>18</v>
      </c>
      <c r="O7" s="16" t="s">
        <v>17</v>
      </c>
    </row>
    <row r="8" spans="1:18" ht="57.75" customHeight="1" x14ac:dyDescent="0.25">
      <c r="A8" s="24">
        <v>1</v>
      </c>
      <c r="B8" s="39" t="s">
        <v>24</v>
      </c>
      <c r="C8" s="20">
        <v>347.7</v>
      </c>
      <c r="D8" s="20">
        <v>345.26</v>
      </c>
      <c r="E8" s="20">
        <v>349</v>
      </c>
      <c r="F8" s="11">
        <f>C8+D8+E8</f>
        <v>1041.96</v>
      </c>
      <c r="G8" s="21">
        <v>75</v>
      </c>
      <c r="H8" s="9">
        <v>3</v>
      </c>
      <c r="I8" s="8">
        <f>F8/3</f>
        <v>347.32</v>
      </c>
      <c r="J8" s="8">
        <f>STDEV(C8:E8)</f>
        <v>1.9</v>
      </c>
      <c r="K8" s="10">
        <f>J8/I8</f>
        <v>5.4999999999999997E-3</v>
      </c>
      <c r="L8" s="11">
        <f>I8*G8</f>
        <v>26049</v>
      </c>
      <c r="M8" s="16"/>
      <c r="O8" s="16"/>
    </row>
    <row r="9" spans="1:18" ht="47.25" customHeight="1" x14ac:dyDescent="0.25">
      <c r="A9" s="24">
        <v>2</v>
      </c>
      <c r="B9" s="39" t="s">
        <v>20</v>
      </c>
      <c r="C9" s="20">
        <v>111.63</v>
      </c>
      <c r="D9" s="20">
        <v>109.5</v>
      </c>
      <c r="E9" s="20">
        <v>112</v>
      </c>
      <c r="F9" s="11">
        <f>C9+D9+E9</f>
        <v>333.13</v>
      </c>
      <c r="G9" s="21">
        <v>75</v>
      </c>
      <c r="H9" s="9">
        <v>3</v>
      </c>
      <c r="I9" s="8">
        <f t="shared" ref="I9:I15" si="0">F9/3</f>
        <v>111.04</v>
      </c>
      <c r="J9" s="8">
        <f t="shared" ref="J9:J15" si="1">STDEV(C9:E9)</f>
        <v>1.35</v>
      </c>
      <c r="K9" s="10">
        <f t="shared" ref="K9:K15" si="2">J9/I9</f>
        <v>1.2200000000000001E-2</v>
      </c>
      <c r="L9" s="11">
        <f t="shared" ref="L9:L15" si="3">I9*G9</f>
        <v>8328</v>
      </c>
      <c r="M9" s="16"/>
      <c r="O9" s="16"/>
    </row>
    <row r="10" spans="1:18" ht="50.25" customHeight="1" x14ac:dyDescent="0.25">
      <c r="A10" s="24">
        <v>3</v>
      </c>
      <c r="B10" s="39" t="s">
        <v>25</v>
      </c>
      <c r="C10" s="20">
        <v>347.7</v>
      </c>
      <c r="D10" s="20">
        <v>345.26</v>
      </c>
      <c r="E10" s="20">
        <v>349</v>
      </c>
      <c r="F10" s="11">
        <f>C10+D10+E10</f>
        <v>1041.96</v>
      </c>
      <c r="G10" s="21">
        <v>16</v>
      </c>
      <c r="H10" s="9">
        <v>3</v>
      </c>
      <c r="I10" s="8">
        <f t="shared" si="0"/>
        <v>347.32</v>
      </c>
      <c r="J10" s="8">
        <f t="shared" si="1"/>
        <v>1.9</v>
      </c>
      <c r="K10" s="10">
        <f t="shared" si="2"/>
        <v>5.4999999999999997E-3</v>
      </c>
      <c r="L10" s="11">
        <f t="shared" si="3"/>
        <v>5557.12</v>
      </c>
      <c r="M10" s="16"/>
      <c r="O10" s="16"/>
    </row>
    <row r="11" spans="1:18" ht="54" customHeight="1" x14ac:dyDescent="0.25">
      <c r="A11" s="24">
        <v>4</v>
      </c>
      <c r="B11" s="39" t="s">
        <v>26</v>
      </c>
      <c r="C11" s="20">
        <v>347.7</v>
      </c>
      <c r="D11" s="20">
        <v>345.26</v>
      </c>
      <c r="E11" s="20">
        <v>349</v>
      </c>
      <c r="F11" s="11">
        <f>C11+D11+E11</f>
        <v>1041.96</v>
      </c>
      <c r="G11" s="21">
        <v>5</v>
      </c>
      <c r="H11" s="9">
        <v>3</v>
      </c>
      <c r="I11" s="8">
        <f t="shared" si="0"/>
        <v>347.32</v>
      </c>
      <c r="J11" s="8">
        <f t="shared" si="1"/>
        <v>1.9</v>
      </c>
      <c r="K11" s="10">
        <f t="shared" si="2"/>
        <v>5.4999999999999997E-3</v>
      </c>
      <c r="L11" s="11">
        <f t="shared" si="3"/>
        <v>1736.6</v>
      </c>
      <c r="M11" s="16"/>
      <c r="O11" s="16"/>
    </row>
    <row r="12" spans="1:18" ht="69.75" customHeight="1" x14ac:dyDescent="0.25">
      <c r="A12" s="24">
        <v>5</v>
      </c>
      <c r="B12" s="39" t="s">
        <v>21</v>
      </c>
      <c r="C12" s="20">
        <v>111.63</v>
      </c>
      <c r="D12" s="20">
        <v>109.8</v>
      </c>
      <c r="E12" s="20">
        <v>120</v>
      </c>
      <c r="F12" s="11">
        <f>C12+D12+E12</f>
        <v>341.43</v>
      </c>
      <c r="G12" s="21">
        <v>21</v>
      </c>
      <c r="H12" s="9">
        <v>3</v>
      </c>
      <c r="I12" s="8">
        <f t="shared" si="0"/>
        <v>113.81</v>
      </c>
      <c r="J12" s="8">
        <f t="shared" si="1"/>
        <v>5.44</v>
      </c>
      <c r="K12" s="10">
        <f t="shared" si="2"/>
        <v>4.7800000000000002E-2</v>
      </c>
      <c r="L12" s="11">
        <f t="shared" si="3"/>
        <v>2390.0100000000002</v>
      </c>
      <c r="M12" s="16"/>
      <c r="O12" s="16"/>
    </row>
    <row r="13" spans="1:18" ht="72.75" customHeight="1" x14ac:dyDescent="0.25">
      <c r="A13" s="24">
        <v>6</v>
      </c>
      <c r="B13" s="39" t="s">
        <v>22</v>
      </c>
      <c r="C13" s="20">
        <v>1848.3</v>
      </c>
      <c r="D13" s="20">
        <v>1842.2</v>
      </c>
      <c r="E13" s="20">
        <v>1860</v>
      </c>
      <c r="F13" s="11">
        <f>C13+D13+E13</f>
        <v>5550.5</v>
      </c>
      <c r="G13" s="21">
        <v>3</v>
      </c>
      <c r="H13" s="9">
        <v>3</v>
      </c>
      <c r="I13" s="8">
        <f t="shared" si="0"/>
        <v>1850.17</v>
      </c>
      <c r="J13" s="8">
        <f t="shared" si="1"/>
        <v>9.0500000000000007</v>
      </c>
      <c r="K13" s="10">
        <f t="shared" si="2"/>
        <v>4.8999999999999998E-3</v>
      </c>
      <c r="L13" s="11">
        <f t="shared" si="3"/>
        <v>5550.51</v>
      </c>
      <c r="N13" s="13" t="e">
        <f>#REF!*#REF!</f>
        <v>#REF!</v>
      </c>
      <c r="O13" s="17" t="e">
        <f>N13/P13*Q13</f>
        <v>#REF!</v>
      </c>
      <c r="P13" s="14">
        <v>105</v>
      </c>
      <c r="Q13" s="14">
        <v>5</v>
      </c>
      <c r="R13" s="13"/>
    </row>
    <row r="14" spans="1:18" s="12" customFormat="1" ht="47.25" customHeight="1" x14ac:dyDescent="0.25">
      <c r="A14" s="24">
        <v>7</v>
      </c>
      <c r="B14" s="39" t="s">
        <v>27</v>
      </c>
      <c r="C14" s="20">
        <v>187.58</v>
      </c>
      <c r="D14" s="20">
        <v>188</v>
      </c>
      <c r="E14" s="20">
        <v>187</v>
      </c>
      <c r="F14" s="11">
        <f>C14+D14+E14</f>
        <v>562.58000000000004</v>
      </c>
      <c r="G14" s="21">
        <v>2</v>
      </c>
      <c r="H14" s="9">
        <v>3</v>
      </c>
      <c r="I14" s="8">
        <f t="shared" si="0"/>
        <v>187.53</v>
      </c>
      <c r="J14" s="8">
        <f t="shared" si="1"/>
        <v>0.5</v>
      </c>
      <c r="K14" s="10">
        <f t="shared" si="2"/>
        <v>2.7000000000000001E-3</v>
      </c>
      <c r="L14" s="11">
        <f t="shared" si="3"/>
        <v>375.06</v>
      </c>
      <c r="M14" s="15"/>
      <c r="N14" s="18" t="e">
        <f>SUM(N13:N13)</f>
        <v>#REF!</v>
      </c>
      <c r="O14" s="19" t="e">
        <f>SUM(O13:O13)</f>
        <v>#REF!</v>
      </c>
    </row>
    <row r="15" spans="1:18" s="12" customFormat="1" ht="48.75" customHeight="1" x14ac:dyDescent="0.25">
      <c r="A15" s="24">
        <v>8</v>
      </c>
      <c r="B15" s="39" t="s">
        <v>23</v>
      </c>
      <c r="C15" s="20">
        <v>87.54</v>
      </c>
      <c r="D15" s="20">
        <v>86</v>
      </c>
      <c r="E15" s="20">
        <v>87.54</v>
      </c>
      <c r="F15" s="11">
        <f>C15+D15+E15</f>
        <v>261.08</v>
      </c>
      <c r="G15" s="21">
        <v>25</v>
      </c>
      <c r="H15" s="9">
        <v>3</v>
      </c>
      <c r="I15" s="8">
        <f t="shared" si="0"/>
        <v>87.03</v>
      </c>
      <c r="J15" s="8">
        <f t="shared" si="1"/>
        <v>0.89</v>
      </c>
      <c r="K15" s="10">
        <f t="shared" si="2"/>
        <v>1.0200000000000001E-2</v>
      </c>
      <c r="L15" s="11">
        <f t="shared" si="3"/>
        <v>2175.75</v>
      </c>
    </row>
    <row r="16" spans="1:18" ht="33.75" customHeight="1" x14ac:dyDescent="0.25">
      <c r="A16" s="26" t="s">
        <v>6</v>
      </c>
      <c r="B16" s="27"/>
      <c r="C16" s="27"/>
      <c r="D16" s="27"/>
      <c r="E16" s="27"/>
      <c r="F16" s="27"/>
      <c r="G16" s="27"/>
      <c r="H16" s="27"/>
      <c r="I16" s="27"/>
      <c r="J16" s="27"/>
      <c r="K16" s="3"/>
      <c r="L16" s="4">
        <f>L8+L9+L10+L11+L12+L13+L14+L15</f>
        <v>52162.05</v>
      </c>
    </row>
    <row r="18" spans="2:9" x14ac:dyDescent="0.25">
      <c r="B18" s="22"/>
      <c r="C18" s="22"/>
      <c r="D18" s="22"/>
      <c r="E18" s="22"/>
      <c r="F18" s="22"/>
      <c r="G18" s="22"/>
      <c r="H18" s="22"/>
      <c r="I18" s="22"/>
    </row>
    <row r="20" spans="2:9" x14ac:dyDescent="0.25">
      <c r="B20" s="22" t="s">
        <v>28</v>
      </c>
      <c r="C20" s="22"/>
    </row>
  </sheetData>
  <mergeCells count="12">
    <mergeCell ref="A16:J16"/>
    <mergeCell ref="A1:L1"/>
    <mergeCell ref="A3:L3"/>
    <mergeCell ref="A4:L4"/>
    <mergeCell ref="A5:L5"/>
    <mergeCell ref="A6:A7"/>
    <mergeCell ref="B6:B7"/>
    <mergeCell ref="C6:F6"/>
    <mergeCell ref="G6:G7"/>
    <mergeCell ref="H6:H7"/>
    <mergeCell ref="I6:K6"/>
    <mergeCell ref="A2:L2"/>
  </mergeCells>
  <printOptions horizontalCentered="1"/>
  <pageMargins left="0.39370078740157483" right="0.39370078740157483" top="0.59055118110236227" bottom="0.59055118110236227" header="0" footer="0"/>
  <pageSetup paperSize="9" scale="8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Прилож.1 - п.3.7.1 (3)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Пользователь Windows</cp:lastModifiedBy>
  <cp:lastPrinted>2026-05-12T13:44:50Z</cp:lastPrinted>
  <dcterms:created xsi:type="dcterms:W3CDTF">2011-08-15T06:57:36Z</dcterms:created>
  <dcterms:modified xsi:type="dcterms:W3CDTF">2026-05-12T13:45:03Z</dcterms:modified>
</cp:coreProperties>
</file>