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РАБОТЫ\Работа Хоспис 2\ЗАКУПКИ\.2026\.пункт_4\Мед. осмотр\"/>
    </mc:Choice>
  </mc:AlternateContent>
  <bookViews>
    <workbookView xWindow="0" yWindow="0" windowWidth="19200" windowHeight="7050"/>
  </bookViews>
  <sheets>
    <sheet name="Лист2" sheetId="2" r:id="rId1"/>
  </sheets>
  <definedNames>
    <definedName name="_xlnm._FilterDatabase" localSheetId="0" hidden="1">Лист2!$A$2:$L$45</definedName>
  </definedNames>
  <calcPr calcId="162913"/>
</workbook>
</file>

<file path=xl/calcChain.xml><?xml version="1.0" encoding="utf-8"?>
<calcChain xmlns="http://schemas.openxmlformats.org/spreadsheetml/2006/main">
  <c r="L4" i="2" l="1"/>
  <c r="L5" i="2"/>
  <c r="L6" i="2"/>
  <c r="L8" i="2"/>
  <c r="L9" i="2"/>
  <c r="L10" i="2"/>
  <c r="L12" i="2"/>
  <c r="L13" i="2"/>
  <c r="L14" i="2"/>
  <c r="L16" i="2"/>
  <c r="L17" i="2"/>
  <c r="L18" i="2"/>
  <c r="L20" i="2"/>
  <c r="L21" i="2"/>
  <c r="L22" i="2"/>
  <c r="L24" i="2"/>
  <c r="L25" i="2"/>
  <c r="L26" i="2"/>
  <c r="L28" i="2"/>
  <c r="L29" i="2"/>
  <c r="L30" i="2"/>
  <c r="L32" i="2"/>
  <c r="L33" i="2"/>
  <c r="L34" i="2"/>
  <c r="L36" i="2"/>
  <c r="L37" i="2"/>
  <c r="L38" i="2"/>
  <c r="L40" i="2"/>
  <c r="L41" i="2"/>
  <c r="L42" i="2"/>
  <c r="L3" i="2"/>
  <c r="K4" i="2"/>
  <c r="K5" i="2"/>
  <c r="K6" i="2"/>
  <c r="K7" i="2"/>
  <c r="L7" i="2" s="1"/>
  <c r="K8" i="2"/>
  <c r="K9" i="2"/>
  <c r="K10" i="2"/>
  <c r="K11" i="2"/>
  <c r="L11" i="2" s="1"/>
  <c r="K12" i="2"/>
  <c r="K13" i="2"/>
  <c r="K14" i="2"/>
  <c r="K15" i="2"/>
  <c r="L15" i="2" s="1"/>
  <c r="K16" i="2"/>
  <c r="K17" i="2"/>
  <c r="K18" i="2"/>
  <c r="K19" i="2"/>
  <c r="L19" i="2" s="1"/>
  <c r="K20" i="2"/>
  <c r="K21" i="2"/>
  <c r="K22" i="2"/>
  <c r="K23" i="2"/>
  <c r="L23" i="2" s="1"/>
  <c r="K24" i="2"/>
  <c r="K25" i="2"/>
  <c r="K26" i="2"/>
  <c r="K27" i="2"/>
  <c r="L27" i="2" s="1"/>
  <c r="K28" i="2"/>
  <c r="K29" i="2"/>
  <c r="K30" i="2"/>
  <c r="K31" i="2"/>
  <c r="L31" i="2" s="1"/>
  <c r="K32" i="2"/>
  <c r="K33" i="2"/>
  <c r="K34" i="2"/>
  <c r="K35" i="2"/>
  <c r="L35" i="2" s="1"/>
  <c r="K36" i="2"/>
  <c r="K37" i="2"/>
  <c r="K38" i="2"/>
  <c r="K39" i="2"/>
  <c r="L39" i="2" s="1"/>
  <c r="K40" i="2"/>
  <c r="K41" i="2"/>
  <c r="K42" i="2"/>
  <c r="K43" i="2"/>
  <c r="L43" i="2" s="1"/>
  <c r="K3" i="2"/>
  <c r="J4" i="2"/>
  <c r="J5" i="2"/>
  <c r="J6" i="2"/>
  <c r="H6" i="2" s="1"/>
  <c r="J7" i="2"/>
  <c r="J8" i="2"/>
  <c r="J9" i="2"/>
  <c r="J10" i="2"/>
  <c r="H10" i="2" s="1"/>
  <c r="J11" i="2"/>
  <c r="J12" i="2"/>
  <c r="J13" i="2"/>
  <c r="J14" i="2"/>
  <c r="H14" i="2" s="1"/>
  <c r="J15" i="2"/>
  <c r="J16" i="2"/>
  <c r="J17" i="2"/>
  <c r="J18" i="2"/>
  <c r="H18" i="2" s="1"/>
  <c r="J19" i="2"/>
  <c r="J20" i="2"/>
  <c r="J21" i="2"/>
  <c r="J22" i="2"/>
  <c r="H22" i="2" s="1"/>
  <c r="J23" i="2"/>
  <c r="J24" i="2"/>
  <c r="J25" i="2"/>
  <c r="J26" i="2"/>
  <c r="H26" i="2" s="1"/>
  <c r="J27" i="2"/>
  <c r="J28" i="2"/>
  <c r="J29" i="2"/>
  <c r="J30" i="2"/>
  <c r="H30" i="2" s="1"/>
  <c r="J31" i="2"/>
  <c r="J32" i="2"/>
  <c r="J33" i="2"/>
  <c r="J34" i="2"/>
  <c r="H34" i="2" s="1"/>
  <c r="J35" i="2"/>
  <c r="J36" i="2"/>
  <c r="J37" i="2"/>
  <c r="J38" i="2"/>
  <c r="H38" i="2" s="1"/>
  <c r="J39" i="2"/>
  <c r="J40" i="2"/>
  <c r="J41" i="2"/>
  <c r="J42" i="2"/>
  <c r="J43" i="2"/>
  <c r="J3" i="2"/>
  <c r="I4" i="2"/>
  <c r="I5" i="2"/>
  <c r="H5" i="2" s="1"/>
  <c r="I6" i="2"/>
  <c r="I7" i="2"/>
  <c r="H7" i="2" s="1"/>
  <c r="I8" i="2"/>
  <c r="I9" i="2"/>
  <c r="H9" i="2" s="1"/>
  <c r="I10" i="2"/>
  <c r="I11" i="2"/>
  <c r="H11" i="2" s="1"/>
  <c r="I12" i="2"/>
  <c r="I13" i="2"/>
  <c r="H13" i="2" s="1"/>
  <c r="I14" i="2"/>
  <c r="I15" i="2"/>
  <c r="H15" i="2" s="1"/>
  <c r="I16" i="2"/>
  <c r="I17" i="2"/>
  <c r="H17" i="2" s="1"/>
  <c r="I18" i="2"/>
  <c r="I19" i="2"/>
  <c r="H19" i="2" s="1"/>
  <c r="I20" i="2"/>
  <c r="I21" i="2"/>
  <c r="H21" i="2" s="1"/>
  <c r="I22" i="2"/>
  <c r="I23" i="2"/>
  <c r="H23" i="2" s="1"/>
  <c r="I24" i="2"/>
  <c r="I25" i="2"/>
  <c r="H25" i="2" s="1"/>
  <c r="I26" i="2"/>
  <c r="I27" i="2"/>
  <c r="H27" i="2" s="1"/>
  <c r="I28" i="2"/>
  <c r="I29" i="2"/>
  <c r="H29" i="2" s="1"/>
  <c r="I30" i="2"/>
  <c r="I31" i="2"/>
  <c r="H31" i="2" s="1"/>
  <c r="I32" i="2"/>
  <c r="I33" i="2"/>
  <c r="H33" i="2" s="1"/>
  <c r="I34" i="2"/>
  <c r="I35" i="2"/>
  <c r="H35" i="2" s="1"/>
  <c r="I36" i="2"/>
  <c r="I37" i="2"/>
  <c r="H37" i="2" s="1"/>
  <c r="I38" i="2"/>
  <c r="I39" i="2"/>
  <c r="H39" i="2" s="1"/>
  <c r="I40" i="2"/>
  <c r="I41" i="2"/>
  <c r="H41" i="2" s="1"/>
  <c r="I42" i="2"/>
  <c r="H42" i="2" s="1"/>
  <c r="I43" i="2"/>
  <c r="H43" i="2" s="1"/>
  <c r="I3" i="2"/>
  <c r="H4" i="2"/>
  <c r="H8" i="2"/>
  <c r="H12" i="2"/>
  <c r="H16" i="2"/>
  <c r="H20" i="2"/>
  <c r="H24" i="2"/>
  <c r="H28" i="2"/>
  <c r="H32" i="2"/>
  <c r="H36" i="2"/>
  <c r="H40" i="2"/>
  <c r="H3" i="2"/>
  <c r="L44" i="2" l="1"/>
</calcChain>
</file>

<file path=xl/sharedStrings.xml><?xml version="1.0" encoding="utf-8"?>
<sst xmlns="http://schemas.openxmlformats.org/spreadsheetml/2006/main" count="97" uniqueCount="57">
  <si>
    <t>№ п/п</t>
  </si>
  <si>
    <t>Наименование услуги</t>
  </si>
  <si>
    <t>Ед. изм.</t>
  </si>
  <si>
    <t xml:space="preserve">Количество </t>
  </si>
  <si>
    <t>Коэффициент вариации, %</t>
  </si>
  <si>
    <t>Среднее квадратичное отклонение</t>
  </si>
  <si>
    <t xml:space="preserve">НМЦК в соответствии с п. 3.21. (метод сопоставимых рыночных цен (анализ рынка) </t>
  </si>
  <si>
    <t>Сумма с НДС в руб. и коп.</t>
  </si>
  <si>
    <t>ИТОГО:</t>
  </si>
  <si>
    <r>
      <t xml:space="preserve">Во исполнение ст. 34 и </t>
    </r>
    <r>
      <rPr>
        <sz val="9"/>
        <color rgb="FF212529"/>
        <rFont val="Times New Roman"/>
        <charset val="204"/>
      </rPr>
      <t xml:space="preserve">ч. 2 ст. 72 </t>
    </r>
    <r>
      <rPr>
        <sz val="9"/>
        <color rgb="FF000000"/>
        <rFont val="Times New Roman"/>
        <charset val="204"/>
      </rPr>
      <t>Бюджетного Кодекса,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 НМЦК, исходя из наименьшей цены единицы услуги и имеющегося у заказчика объема финансового обеспечения.</t>
    </r>
  </si>
  <si>
    <t>человек</t>
  </si>
  <si>
    <t>Исследование цветоощущения</t>
  </si>
  <si>
    <t>Вестибулометрия</t>
  </si>
  <si>
    <t>Компьютерная периметрия статическая</t>
  </si>
  <si>
    <t>Наименьшая цена, единицы услуги в руб. и коп.</t>
  </si>
  <si>
    <t xml:space="preserve">Цитологическое исследование материала, полученного при гинекологическом осмотре (профилактическом скрининге)  </t>
  </si>
  <si>
    <t xml:space="preserve">Исследование уровня общего билирубина в крови  </t>
  </si>
  <si>
    <t xml:space="preserve">Исследование уровня глюкозы в крови  </t>
  </si>
  <si>
    <t xml:space="preserve">Исследование уровня аспартат-трансаминазы в крови  </t>
  </si>
  <si>
    <t xml:space="preserve">Исследование уровня аланин-трансаминазы в крови  </t>
  </si>
  <si>
    <t xml:space="preserve">Определение активности щелочной фосфатазы (ЩФ) в крови  </t>
  </si>
  <si>
    <t xml:space="preserve">Исследование уровня холестерина в крови  </t>
  </si>
  <si>
    <t xml:space="preserve">Взятие крови из периферической вены с помощью стерильной вакуумной пробирки (с использованием одной пробирки)  </t>
  </si>
  <si>
    <t xml:space="preserve">A12.06.029.200 Определение содержания антител к кардиолипину в крови (Микрореакция)  </t>
  </si>
  <si>
    <t xml:space="preserve">Определение антигена (HBsAg) вируса гепатита В (Hepatitis В virus) в крови, качественное исследование  </t>
  </si>
  <si>
    <t xml:space="preserve">Определение суммарных антител классов М и G (anti-HCV IgG и anti-HCV IgM) к вирусу гепатита С (Hepatitis С virus) в крови  </t>
  </si>
  <si>
    <t xml:space="preserve">Определение антигена p24 и антител к вирусу иммунодефицита человека ВИЧ-1,2 (p24 + антитела ВИЧ 1,2)  </t>
  </si>
  <si>
    <t>Определение активности щелочной фосфатазы (ЩФ) в крови (обязательные предварительные и периодические медицинские осмотры)</t>
  </si>
  <si>
    <t xml:space="preserve">Бактериоскопическое исследование на заболевания, передающиеся половым путем  </t>
  </si>
  <si>
    <t xml:space="preserve">Клинический анализ крови с лейкоцитарной формулой (CBC+DIFF) + СОЭ  </t>
  </si>
  <si>
    <t xml:space="preserve">Общий анализ мочи с микроскопией (на автоматическом анализаторе)  </t>
  </si>
  <si>
    <t xml:space="preserve">Профилактический прием (осмотр, консультация) врача-акушера-гинеколога  </t>
  </si>
  <si>
    <t xml:space="preserve">Профилактический прием (осмотр, консультация) врача-дерматовенеролога  </t>
  </si>
  <si>
    <t xml:space="preserve">Профилактический прием (осмотр, консультация) врача-невролога  </t>
  </si>
  <si>
    <t xml:space="preserve">Профилактический прием (осмотр, консультация) врача-оториноларинголога  </t>
  </si>
  <si>
    <t xml:space="preserve">Профилактический прием (осмотр, консультация) врача-офтальмолога  </t>
  </si>
  <si>
    <t xml:space="preserve">Профилактический прием (осмотр, консультация) врача-профпатолога  </t>
  </si>
  <si>
    <t xml:space="preserve">Профилактический прием (осмотр, консультация) врача-психиатра  </t>
  </si>
  <si>
    <t xml:space="preserve">Профилактический прием (осмотр, консультация) врача психиатра-нарколога  </t>
  </si>
  <si>
    <t xml:space="preserve">Профилактический прием (осмотр, консультация) врача-терапевта  </t>
  </si>
  <si>
    <t xml:space="preserve">Профилактический прием (осмотр, консультация) врача-стоматолога  </t>
  </si>
  <si>
    <t xml:space="preserve">Флюорография легких цифровая (две проекции)  </t>
  </si>
  <si>
    <t xml:space="preserve">Биомикроскопия глаза  </t>
  </si>
  <si>
    <t xml:space="preserve">Определение ретинальной остроты зрения  </t>
  </si>
  <si>
    <t>Тональная аудиометрия (обязательные предварительные и</t>
  </si>
  <si>
    <t xml:space="preserve">Ультразвуковое исследование органов брюшной полости (комплексное) без почек  </t>
  </si>
  <si>
    <t xml:space="preserve">Ультразвуковое исследование органов малого таза (трансабдоминальное) </t>
  </si>
  <si>
    <t xml:space="preserve">Тонометрия глаза бесконтактная  </t>
  </si>
  <si>
    <t xml:space="preserve">Профилактическая ЭКГ  </t>
  </si>
  <si>
    <t xml:space="preserve">Оформление личной медицинской книжки по результатам обязательных медицинских осмотров </t>
  </si>
  <si>
    <t xml:space="preserve">Медицинская комиссия при оформлении личной медицинской книжки (первичное оформление/замена ЛМК) с гигиеническим обучением </t>
  </si>
  <si>
    <t xml:space="preserve">Медицинская комиссия при оформлении личной медицинской книжки (продление ЛМК) с гигиеническим обучением </t>
  </si>
  <si>
    <t>Коммерческое предложение № 1, в руб. и коп. Исх №б/н от 30.03.2026</t>
  </si>
  <si>
    <t>Коммерческое предложение № 2, в руб. и коп. Исх. №01-15-762 от 31.03.2026</t>
  </si>
  <si>
    <t>Коммерческое предложение № 3, в руб. и коп. Исх. №б/н от 27.03.2026</t>
  </si>
  <si>
    <t>Расчет начальной (максимальной) цены контракта (договора)</t>
  </si>
  <si>
    <t>Маммография  или УЗИ молочных желез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</si>
</sst>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12">
    <font>
      <sz val="11"/>
      <color theme="1"/>
      <name val="Calibri"/>
      <charset val="134"/>
      <scheme val="minor"/>
    </font>
    <font>
      <sz val="10"/>
      <color theme="1"/>
      <name val="Times New Roman"/>
      <charset val="204"/>
    </font>
    <font>
      <b/>
      <i/>
      <sz val="10"/>
      <color theme="1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8"/>
      <color rgb="FF000000"/>
      <name val="Times New Roman"/>
      <charset val="204"/>
    </font>
    <font>
      <sz val="9"/>
      <color rgb="FF212529"/>
      <name val="Times New Roman"/>
      <charset val="204"/>
    </font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0" fontId="1" fillId="0" borderId="1" xfId="1" applyFont="1" applyFill="1" applyBorder="1" applyAlignment="1">
      <alignment horizontal="center" vertical="top" wrapText="1"/>
    </xf>
    <xf numFmtId="0" fontId="5" fillId="0" borderId="1" xfId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right" vertical="top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vertical="top"/>
    </xf>
    <xf numFmtId="164" fontId="8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right" vertical="top"/>
    </xf>
    <xf numFmtId="4" fontId="10" fillId="0" borderId="1" xfId="0" applyNumberFormat="1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8" fillId="0" borderId="1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164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 wrapText="1"/>
    </xf>
    <xf numFmtId="0" fontId="0" fillId="0" borderId="0" xfId="0" applyFill="1" applyAlignment="1">
      <alignment horizontal="center" vertical="top"/>
    </xf>
    <xf numFmtId="4" fontId="1" fillId="0" borderId="0" xfId="0" applyNumberFormat="1" applyFont="1" applyFill="1" applyAlignment="1">
      <alignment vertical="top"/>
    </xf>
    <xf numFmtId="4" fontId="0" fillId="0" borderId="0" xfId="0" applyNumberFormat="1" applyFill="1" applyAlignment="1">
      <alignment vertical="top"/>
    </xf>
    <xf numFmtId="4" fontId="8" fillId="0" borderId="5" xfId="0" applyNumberFormat="1" applyFont="1" applyFill="1" applyBorder="1" applyAlignment="1">
      <alignment vertical="top"/>
    </xf>
    <xf numFmtId="0" fontId="9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164" fontId="8" fillId="2" borderId="1" xfId="0" applyNumberFormat="1" applyFont="1" applyFill="1" applyBorder="1" applyAlignment="1">
      <alignment vertical="top"/>
    </xf>
    <xf numFmtId="0" fontId="4" fillId="0" borderId="0" xfId="0" applyFont="1" applyFill="1" applyAlignment="1">
      <alignment horizontal="left" vertical="top" wrapText="1"/>
    </xf>
    <xf numFmtId="0" fontId="11" fillId="0" borderId="0" xfId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right" vertical="top"/>
    </xf>
    <xf numFmtId="0" fontId="2" fillId="0" borderId="4" xfId="0" applyFont="1" applyFill="1" applyBorder="1" applyAlignment="1">
      <alignment horizontal="right" vertical="top"/>
    </xf>
    <xf numFmtId="0" fontId="3" fillId="0" borderId="0" xfId="1" applyFont="1" applyFill="1" applyAlignment="1">
      <alignment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7"/>
  <sheetViews>
    <sheetView tabSelected="1" topLeftCell="A26" zoomScale="80" zoomScaleNormal="80" workbookViewId="0">
      <selection activeCell="B31" sqref="B31"/>
    </sheetView>
  </sheetViews>
  <sheetFormatPr defaultColWidth="9.1796875" defaultRowHeight="14.5"/>
  <cols>
    <col min="1" max="1" width="5" style="13" customWidth="1"/>
    <col min="2" max="2" width="20.7265625" style="13" customWidth="1"/>
    <col min="3" max="3" width="8.36328125" style="18" customWidth="1"/>
    <col min="4" max="4" width="14.1796875" style="18" customWidth="1"/>
    <col min="5" max="5" width="13.26953125" style="13" customWidth="1"/>
    <col min="6" max="6" width="14.453125" style="13" customWidth="1"/>
    <col min="7" max="7" width="12.81640625" style="13" customWidth="1"/>
    <col min="8" max="8" width="12" style="13" customWidth="1"/>
    <col min="9" max="9" width="12.54296875" style="13" customWidth="1"/>
    <col min="10" max="11" width="11" style="13" customWidth="1"/>
    <col min="12" max="12" width="13.54296875" style="13" customWidth="1"/>
    <col min="13" max="13" width="11.26953125" style="13" customWidth="1"/>
    <col min="14" max="14" width="9.26953125" style="13"/>
    <col min="15" max="16384" width="9.1796875" style="13"/>
  </cols>
  <sheetData>
    <row r="1" spans="1:14">
      <c r="A1" s="29" t="s">
        <v>55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70.5" customHeight="1">
      <c r="A2" s="1" t="s">
        <v>0</v>
      </c>
      <c r="B2" s="7" t="s">
        <v>1</v>
      </c>
      <c r="C2" s="7" t="s">
        <v>2</v>
      </c>
      <c r="D2" s="7" t="s">
        <v>3</v>
      </c>
      <c r="E2" s="8" t="s">
        <v>52</v>
      </c>
      <c r="F2" s="8" t="s">
        <v>53</v>
      </c>
      <c r="G2" s="8" t="s">
        <v>54</v>
      </c>
      <c r="H2" s="2" t="s">
        <v>4</v>
      </c>
      <c r="I2" s="2" t="s">
        <v>5</v>
      </c>
      <c r="J2" s="3" t="s">
        <v>6</v>
      </c>
      <c r="K2" s="3" t="s">
        <v>14</v>
      </c>
      <c r="L2" s="4" t="s">
        <v>7</v>
      </c>
    </row>
    <row r="3" spans="1:14" s="15" customFormat="1" ht="66" customHeight="1">
      <c r="A3" s="6">
        <v>1</v>
      </c>
      <c r="B3" s="22" t="s">
        <v>15</v>
      </c>
      <c r="C3" s="23" t="s">
        <v>10</v>
      </c>
      <c r="D3" s="24">
        <v>59</v>
      </c>
      <c r="E3" s="21">
        <v>419</v>
      </c>
      <c r="F3" s="9">
        <v>345</v>
      </c>
      <c r="G3" s="9">
        <v>447</v>
      </c>
      <c r="H3" s="14">
        <f>ROUND((I3/J3*100),2)</f>
        <v>13.06</v>
      </c>
      <c r="I3" s="10">
        <f>ROUND((STDEV(E3:G3)),2)</f>
        <v>52.7</v>
      </c>
      <c r="J3" s="10">
        <f>ROUND(AVERAGE(E3:G3),2)</f>
        <v>403.67</v>
      </c>
      <c r="K3" s="27">
        <f>MIN(E3:G3)</f>
        <v>345</v>
      </c>
      <c r="L3" s="10">
        <f>D3*K3</f>
        <v>20355</v>
      </c>
      <c r="M3" s="19"/>
      <c r="N3" s="16"/>
    </row>
    <row r="4" spans="1:14" s="15" customFormat="1" ht="39">
      <c r="A4" s="6">
        <v>2</v>
      </c>
      <c r="B4" s="22" t="s">
        <v>16</v>
      </c>
      <c r="C4" s="23" t="s">
        <v>10</v>
      </c>
      <c r="D4" s="24">
        <v>53</v>
      </c>
      <c r="E4" s="21">
        <v>45</v>
      </c>
      <c r="F4" s="9">
        <v>37</v>
      </c>
      <c r="G4" s="9">
        <v>48</v>
      </c>
      <c r="H4" s="14">
        <f t="shared" ref="H4:H43" si="0">ROUND((I4/J4*100),2)</f>
        <v>13.13</v>
      </c>
      <c r="I4" s="10">
        <f t="shared" ref="I4:I43" si="1">ROUND((STDEV(E4:G4)),2)</f>
        <v>5.69</v>
      </c>
      <c r="J4" s="10">
        <f t="shared" ref="J4:J43" si="2">ROUND(AVERAGE(E4:G4),2)</f>
        <v>43.33</v>
      </c>
      <c r="K4" s="27">
        <f t="shared" ref="K4:K43" si="3">MIN(E4:G4)</f>
        <v>37</v>
      </c>
      <c r="L4" s="10">
        <f t="shared" ref="L4:L43" si="4">D4*K4</f>
        <v>1961</v>
      </c>
      <c r="M4" s="19"/>
      <c r="N4" s="16"/>
    </row>
    <row r="5" spans="1:14" s="15" customFormat="1" ht="26">
      <c r="A5" s="6">
        <v>3</v>
      </c>
      <c r="B5" s="22" t="s">
        <v>17</v>
      </c>
      <c r="C5" s="23" t="s">
        <v>10</v>
      </c>
      <c r="D5" s="24">
        <v>80</v>
      </c>
      <c r="E5" s="21">
        <v>152</v>
      </c>
      <c r="F5" s="9">
        <v>125</v>
      </c>
      <c r="G5" s="9">
        <v>162</v>
      </c>
      <c r="H5" s="14">
        <f t="shared" si="0"/>
        <v>13.08</v>
      </c>
      <c r="I5" s="10">
        <f t="shared" si="1"/>
        <v>19.14</v>
      </c>
      <c r="J5" s="10">
        <f t="shared" si="2"/>
        <v>146.33000000000001</v>
      </c>
      <c r="K5" s="27">
        <f t="shared" si="3"/>
        <v>125</v>
      </c>
      <c r="L5" s="10">
        <f t="shared" si="4"/>
        <v>10000</v>
      </c>
      <c r="M5" s="19"/>
      <c r="N5" s="16"/>
    </row>
    <row r="6" spans="1:14" s="15" customFormat="1" ht="39">
      <c r="A6" s="6">
        <v>4</v>
      </c>
      <c r="B6" s="22" t="s">
        <v>18</v>
      </c>
      <c r="C6" s="23" t="s">
        <v>10</v>
      </c>
      <c r="D6" s="24">
        <v>53</v>
      </c>
      <c r="E6" s="21">
        <v>122</v>
      </c>
      <c r="F6" s="9">
        <v>100</v>
      </c>
      <c r="G6" s="9">
        <v>130</v>
      </c>
      <c r="H6" s="14">
        <f t="shared" si="0"/>
        <v>13.24</v>
      </c>
      <c r="I6" s="10">
        <f t="shared" si="1"/>
        <v>15.53</v>
      </c>
      <c r="J6" s="10">
        <f t="shared" si="2"/>
        <v>117.33</v>
      </c>
      <c r="K6" s="27">
        <f t="shared" si="3"/>
        <v>100</v>
      </c>
      <c r="L6" s="10">
        <f t="shared" si="4"/>
        <v>5300</v>
      </c>
      <c r="M6" s="19"/>
      <c r="N6" s="16"/>
    </row>
    <row r="7" spans="1:14" s="15" customFormat="1" ht="39">
      <c r="A7" s="6">
        <v>5</v>
      </c>
      <c r="B7" s="22" t="s">
        <v>19</v>
      </c>
      <c r="C7" s="23" t="s">
        <v>10</v>
      </c>
      <c r="D7" s="24">
        <v>53</v>
      </c>
      <c r="E7" s="21">
        <v>122</v>
      </c>
      <c r="F7" s="9">
        <v>100</v>
      </c>
      <c r="G7" s="9">
        <v>130</v>
      </c>
      <c r="H7" s="14">
        <f t="shared" si="0"/>
        <v>13.24</v>
      </c>
      <c r="I7" s="10">
        <f t="shared" si="1"/>
        <v>15.53</v>
      </c>
      <c r="J7" s="10">
        <f t="shared" si="2"/>
        <v>117.33</v>
      </c>
      <c r="K7" s="27">
        <f t="shared" si="3"/>
        <v>100</v>
      </c>
      <c r="L7" s="10">
        <f t="shared" si="4"/>
        <v>5300</v>
      </c>
      <c r="M7" s="19"/>
      <c r="N7" s="16"/>
    </row>
    <row r="8" spans="1:14" s="15" customFormat="1" ht="39">
      <c r="A8" s="6">
        <v>6</v>
      </c>
      <c r="B8" s="22" t="s">
        <v>20</v>
      </c>
      <c r="C8" s="23" t="s">
        <v>10</v>
      </c>
      <c r="D8" s="24">
        <v>53</v>
      </c>
      <c r="E8" s="21">
        <v>75</v>
      </c>
      <c r="F8" s="9">
        <v>62</v>
      </c>
      <c r="G8" s="9">
        <v>80</v>
      </c>
      <c r="H8" s="14">
        <f t="shared" si="0"/>
        <v>12.84</v>
      </c>
      <c r="I8" s="10">
        <f t="shared" si="1"/>
        <v>9.2899999999999991</v>
      </c>
      <c r="J8" s="10">
        <f t="shared" si="2"/>
        <v>72.33</v>
      </c>
      <c r="K8" s="27">
        <f t="shared" si="3"/>
        <v>62</v>
      </c>
      <c r="L8" s="10">
        <f t="shared" si="4"/>
        <v>3286</v>
      </c>
      <c r="M8" s="19"/>
      <c r="N8" s="16"/>
    </row>
    <row r="9" spans="1:14" s="15" customFormat="1" ht="26">
      <c r="A9" s="6">
        <v>7</v>
      </c>
      <c r="B9" s="22" t="s">
        <v>21</v>
      </c>
      <c r="C9" s="23" t="s">
        <v>10</v>
      </c>
      <c r="D9" s="24">
        <v>80</v>
      </c>
      <c r="E9" s="21">
        <v>86</v>
      </c>
      <c r="F9" s="9">
        <v>71</v>
      </c>
      <c r="G9" s="9">
        <v>92</v>
      </c>
      <c r="H9" s="14">
        <f t="shared" si="0"/>
        <v>13.04</v>
      </c>
      <c r="I9" s="10">
        <f t="shared" si="1"/>
        <v>10.82</v>
      </c>
      <c r="J9" s="10">
        <f t="shared" si="2"/>
        <v>83</v>
      </c>
      <c r="K9" s="27">
        <f t="shared" si="3"/>
        <v>71</v>
      </c>
      <c r="L9" s="10">
        <f t="shared" si="4"/>
        <v>5680</v>
      </c>
      <c r="M9" s="19"/>
      <c r="N9" s="16"/>
    </row>
    <row r="10" spans="1:14" s="15" customFormat="1" ht="78">
      <c r="A10" s="6">
        <v>8</v>
      </c>
      <c r="B10" s="22" t="s">
        <v>22</v>
      </c>
      <c r="C10" s="23" t="s">
        <v>10</v>
      </c>
      <c r="D10" s="24">
        <v>80</v>
      </c>
      <c r="E10" s="21">
        <v>171</v>
      </c>
      <c r="F10" s="9">
        <v>141</v>
      </c>
      <c r="G10" s="9">
        <v>183</v>
      </c>
      <c r="H10" s="14">
        <f t="shared" si="0"/>
        <v>13.11</v>
      </c>
      <c r="I10" s="10">
        <f t="shared" si="1"/>
        <v>21.63</v>
      </c>
      <c r="J10" s="10">
        <f t="shared" si="2"/>
        <v>165</v>
      </c>
      <c r="K10" s="27">
        <f t="shared" si="3"/>
        <v>141</v>
      </c>
      <c r="L10" s="10">
        <f t="shared" si="4"/>
        <v>11280</v>
      </c>
      <c r="M10" s="19"/>
      <c r="N10" s="16"/>
    </row>
    <row r="11" spans="1:14" s="15" customFormat="1" ht="65">
      <c r="A11" s="6">
        <v>9</v>
      </c>
      <c r="B11" s="22" t="s">
        <v>23</v>
      </c>
      <c r="C11" s="23" t="s">
        <v>10</v>
      </c>
      <c r="D11" s="24">
        <v>80</v>
      </c>
      <c r="E11" s="21">
        <v>40</v>
      </c>
      <c r="F11" s="9">
        <v>33</v>
      </c>
      <c r="G11" s="9">
        <v>43</v>
      </c>
      <c r="H11" s="14">
        <f t="shared" si="0"/>
        <v>13.27</v>
      </c>
      <c r="I11" s="10">
        <f t="shared" si="1"/>
        <v>5.13</v>
      </c>
      <c r="J11" s="10">
        <f t="shared" si="2"/>
        <v>38.67</v>
      </c>
      <c r="K11" s="27">
        <f t="shared" si="3"/>
        <v>33</v>
      </c>
      <c r="L11" s="10">
        <f t="shared" si="4"/>
        <v>2640</v>
      </c>
      <c r="M11" s="19"/>
      <c r="N11" s="16"/>
    </row>
    <row r="12" spans="1:14" s="15" customFormat="1" ht="65">
      <c r="A12" s="6">
        <v>10</v>
      </c>
      <c r="B12" s="25" t="s">
        <v>24</v>
      </c>
      <c r="C12" s="26" t="s">
        <v>10</v>
      </c>
      <c r="D12" s="26">
        <v>53</v>
      </c>
      <c r="E12" s="21">
        <v>278</v>
      </c>
      <c r="F12" s="9">
        <v>229</v>
      </c>
      <c r="G12" s="9">
        <v>297</v>
      </c>
      <c r="H12" s="14">
        <f t="shared" si="0"/>
        <v>13.09</v>
      </c>
      <c r="I12" s="10">
        <f t="shared" si="1"/>
        <v>35.090000000000003</v>
      </c>
      <c r="J12" s="10">
        <f t="shared" si="2"/>
        <v>268</v>
      </c>
      <c r="K12" s="27">
        <f t="shared" si="3"/>
        <v>229</v>
      </c>
      <c r="L12" s="10">
        <f t="shared" si="4"/>
        <v>12137</v>
      </c>
      <c r="M12" s="19"/>
      <c r="N12" s="16"/>
    </row>
    <row r="13" spans="1:14" s="15" customFormat="1" ht="78">
      <c r="A13" s="6">
        <v>11</v>
      </c>
      <c r="B13" s="22" t="s">
        <v>25</v>
      </c>
      <c r="C13" s="23" t="s">
        <v>10</v>
      </c>
      <c r="D13" s="24">
        <v>53</v>
      </c>
      <c r="E13" s="21">
        <v>283</v>
      </c>
      <c r="F13" s="9">
        <v>233</v>
      </c>
      <c r="G13" s="9">
        <v>302</v>
      </c>
      <c r="H13" s="14">
        <f t="shared" si="0"/>
        <v>13.07</v>
      </c>
      <c r="I13" s="10">
        <f t="shared" si="1"/>
        <v>35.64</v>
      </c>
      <c r="J13" s="10">
        <f t="shared" si="2"/>
        <v>272.67</v>
      </c>
      <c r="K13" s="27">
        <f t="shared" si="3"/>
        <v>233</v>
      </c>
      <c r="L13" s="10">
        <f t="shared" si="4"/>
        <v>12349</v>
      </c>
      <c r="M13" s="19"/>
      <c r="N13" s="16"/>
    </row>
    <row r="14" spans="1:14" ht="65">
      <c r="A14" s="6">
        <v>12</v>
      </c>
      <c r="B14" s="22" t="s">
        <v>26</v>
      </c>
      <c r="C14" s="23" t="s">
        <v>10</v>
      </c>
      <c r="D14" s="24">
        <v>53</v>
      </c>
      <c r="E14" s="21">
        <v>182</v>
      </c>
      <c r="F14" s="9">
        <v>150</v>
      </c>
      <c r="G14" s="9">
        <v>194</v>
      </c>
      <c r="H14" s="14">
        <f t="shared" si="0"/>
        <v>12.97</v>
      </c>
      <c r="I14" s="10">
        <f t="shared" si="1"/>
        <v>22.74</v>
      </c>
      <c r="J14" s="10">
        <f t="shared" si="2"/>
        <v>175.33</v>
      </c>
      <c r="K14" s="27">
        <f t="shared" si="3"/>
        <v>150</v>
      </c>
      <c r="L14" s="10">
        <f t="shared" si="4"/>
        <v>7950</v>
      </c>
      <c r="M14" s="19"/>
    </row>
    <row r="15" spans="1:14" ht="91">
      <c r="A15" s="6">
        <v>13</v>
      </c>
      <c r="B15" s="22" t="s">
        <v>27</v>
      </c>
      <c r="C15" s="23" t="s">
        <v>10</v>
      </c>
      <c r="D15" s="24">
        <v>53</v>
      </c>
      <c r="E15" s="21">
        <v>75</v>
      </c>
      <c r="F15" s="9">
        <v>62</v>
      </c>
      <c r="G15" s="9">
        <v>80</v>
      </c>
      <c r="H15" s="14">
        <f t="shared" si="0"/>
        <v>12.84</v>
      </c>
      <c r="I15" s="10">
        <f t="shared" si="1"/>
        <v>9.2899999999999991</v>
      </c>
      <c r="J15" s="10">
        <f t="shared" si="2"/>
        <v>72.33</v>
      </c>
      <c r="K15" s="27">
        <f t="shared" si="3"/>
        <v>62</v>
      </c>
      <c r="L15" s="10">
        <f t="shared" si="4"/>
        <v>3286</v>
      </c>
      <c r="M15" s="19"/>
    </row>
    <row r="16" spans="1:14" ht="65">
      <c r="A16" s="6">
        <v>14</v>
      </c>
      <c r="B16" s="22" t="s">
        <v>28</v>
      </c>
      <c r="C16" s="23" t="s">
        <v>10</v>
      </c>
      <c r="D16" s="24">
        <v>59</v>
      </c>
      <c r="E16" s="21">
        <v>213</v>
      </c>
      <c r="F16" s="9">
        <v>175</v>
      </c>
      <c r="G16" s="9">
        <v>227</v>
      </c>
      <c r="H16" s="14">
        <f t="shared" si="0"/>
        <v>13.13</v>
      </c>
      <c r="I16" s="10">
        <f t="shared" si="1"/>
        <v>26.91</v>
      </c>
      <c r="J16" s="10">
        <f t="shared" si="2"/>
        <v>205</v>
      </c>
      <c r="K16" s="27">
        <f t="shared" si="3"/>
        <v>175</v>
      </c>
      <c r="L16" s="10">
        <f t="shared" si="4"/>
        <v>10325</v>
      </c>
      <c r="M16" s="19"/>
    </row>
    <row r="17" spans="1:13" ht="52">
      <c r="A17" s="6">
        <v>15</v>
      </c>
      <c r="B17" s="22" t="s">
        <v>29</v>
      </c>
      <c r="C17" s="23" t="s">
        <v>10</v>
      </c>
      <c r="D17" s="24">
        <v>80</v>
      </c>
      <c r="E17" s="21">
        <v>501</v>
      </c>
      <c r="F17" s="9">
        <v>412</v>
      </c>
      <c r="G17" s="9">
        <v>534</v>
      </c>
      <c r="H17" s="14">
        <f t="shared" si="0"/>
        <v>13.08</v>
      </c>
      <c r="I17" s="10">
        <f t="shared" si="1"/>
        <v>63.11</v>
      </c>
      <c r="J17" s="10">
        <f t="shared" si="2"/>
        <v>482.33</v>
      </c>
      <c r="K17" s="27">
        <f t="shared" si="3"/>
        <v>412</v>
      </c>
      <c r="L17" s="10">
        <f t="shared" si="4"/>
        <v>32960</v>
      </c>
      <c r="M17" s="19"/>
    </row>
    <row r="18" spans="1:13" ht="52">
      <c r="A18" s="6">
        <v>16</v>
      </c>
      <c r="B18" s="22" t="s">
        <v>30</v>
      </c>
      <c r="C18" s="23" t="s">
        <v>10</v>
      </c>
      <c r="D18" s="24">
        <v>80</v>
      </c>
      <c r="E18" s="21">
        <v>267</v>
      </c>
      <c r="F18" s="9">
        <v>220</v>
      </c>
      <c r="G18" s="9">
        <v>285</v>
      </c>
      <c r="H18" s="14">
        <f t="shared" si="0"/>
        <v>13.04</v>
      </c>
      <c r="I18" s="10">
        <f t="shared" si="1"/>
        <v>33.56</v>
      </c>
      <c r="J18" s="10">
        <f t="shared" si="2"/>
        <v>257.33</v>
      </c>
      <c r="K18" s="27">
        <f t="shared" si="3"/>
        <v>220</v>
      </c>
      <c r="L18" s="10">
        <f t="shared" si="4"/>
        <v>17600</v>
      </c>
      <c r="M18" s="19"/>
    </row>
    <row r="19" spans="1:13" ht="52">
      <c r="A19" s="6">
        <v>17</v>
      </c>
      <c r="B19" s="22" t="s">
        <v>31</v>
      </c>
      <c r="C19" s="23" t="s">
        <v>10</v>
      </c>
      <c r="D19" s="24">
        <v>59</v>
      </c>
      <c r="E19" s="21">
        <v>475</v>
      </c>
      <c r="F19" s="9">
        <v>391</v>
      </c>
      <c r="G19" s="9">
        <v>506</v>
      </c>
      <c r="H19" s="14">
        <f t="shared" si="0"/>
        <v>13.01</v>
      </c>
      <c r="I19" s="10">
        <f t="shared" si="1"/>
        <v>59.5</v>
      </c>
      <c r="J19" s="10">
        <f t="shared" si="2"/>
        <v>457.33</v>
      </c>
      <c r="K19" s="27">
        <f t="shared" si="3"/>
        <v>391</v>
      </c>
      <c r="L19" s="10">
        <f t="shared" si="4"/>
        <v>23069</v>
      </c>
      <c r="M19" s="19"/>
    </row>
    <row r="20" spans="1:13" ht="52">
      <c r="A20" s="6">
        <v>18</v>
      </c>
      <c r="B20" s="22" t="s">
        <v>32</v>
      </c>
      <c r="C20" s="23" t="s">
        <v>10</v>
      </c>
      <c r="D20" s="24">
        <v>80</v>
      </c>
      <c r="E20" s="21">
        <v>197</v>
      </c>
      <c r="F20" s="9">
        <v>162</v>
      </c>
      <c r="G20" s="9">
        <v>210</v>
      </c>
      <c r="H20" s="14">
        <f t="shared" si="0"/>
        <v>13.09</v>
      </c>
      <c r="I20" s="10">
        <f t="shared" si="1"/>
        <v>24.83</v>
      </c>
      <c r="J20" s="10">
        <f t="shared" si="2"/>
        <v>189.67</v>
      </c>
      <c r="K20" s="27">
        <f t="shared" si="3"/>
        <v>162</v>
      </c>
      <c r="L20" s="10">
        <f t="shared" si="4"/>
        <v>12960</v>
      </c>
      <c r="M20" s="19"/>
    </row>
    <row r="21" spans="1:13" ht="52">
      <c r="A21" s="6">
        <v>19</v>
      </c>
      <c r="B21" s="22" t="s">
        <v>33</v>
      </c>
      <c r="C21" s="23" t="s">
        <v>10</v>
      </c>
      <c r="D21" s="24">
        <v>80</v>
      </c>
      <c r="E21" s="21">
        <v>399</v>
      </c>
      <c r="F21" s="9">
        <v>328</v>
      </c>
      <c r="G21" s="9">
        <v>425</v>
      </c>
      <c r="H21" s="14">
        <f t="shared" si="0"/>
        <v>13.08</v>
      </c>
      <c r="I21" s="10">
        <f t="shared" si="1"/>
        <v>50.21</v>
      </c>
      <c r="J21" s="10">
        <f t="shared" si="2"/>
        <v>384</v>
      </c>
      <c r="K21" s="27">
        <f t="shared" si="3"/>
        <v>328</v>
      </c>
      <c r="L21" s="10">
        <f t="shared" si="4"/>
        <v>26240</v>
      </c>
      <c r="M21" s="19"/>
    </row>
    <row r="22" spans="1:13" ht="52">
      <c r="A22" s="6">
        <v>20</v>
      </c>
      <c r="B22" s="22" t="s">
        <v>34</v>
      </c>
      <c r="C22" s="23" t="s">
        <v>10</v>
      </c>
      <c r="D22" s="24">
        <v>80</v>
      </c>
      <c r="E22" s="21">
        <v>328</v>
      </c>
      <c r="F22" s="9">
        <v>270</v>
      </c>
      <c r="G22" s="9">
        <v>350</v>
      </c>
      <c r="H22" s="14">
        <f t="shared" si="0"/>
        <v>13.08</v>
      </c>
      <c r="I22" s="10">
        <f t="shared" si="1"/>
        <v>41.33</v>
      </c>
      <c r="J22" s="10">
        <f t="shared" si="2"/>
        <v>316</v>
      </c>
      <c r="K22" s="27">
        <f t="shared" si="3"/>
        <v>270</v>
      </c>
      <c r="L22" s="10">
        <f t="shared" si="4"/>
        <v>21600</v>
      </c>
      <c r="M22" s="19"/>
    </row>
    <row r="23" spans="1:13" ht="52">
      <c r="A23" s="6">
        <v>21</v>
      </c>
      <c r="B23" s="22" t="s">
        <v>35</v>
      </c>
      <c r="C23" s="23" t="s">
        <v>10</v>
      </c>
      <c r="D23" s="24">
        <v>53</v>
      </c>
      <c r="E23" s="21">
        <v>363</v>
      </c>
      <c r="F23" s="9">
        <v>299</v>
      </c>
      <c r="G23" s="9">
        <v>387</v>
      </c>
      <c r="H23" s="14">
        <f t="shared" si="0"/>
        <v>13.01</v>
      </c>
      <c r="I23" s="10">
        <f t="shared" si="1"/>
        <v>45.49</v>
      </c>
      <c r="J23" s="10">
        <f t="shared" si="2"/>
        <v>349.67</v>
      </c>
      <c r="K23" s="27">
        <f t="shared" si="3"/>
        <v>299</v>
      </c>
      <c r="L23" s="10">
        <f t="shared" si="4"/>
        <v>15847</v>
      </c>
      <c r="M23" s="19"/>
    </row>
    <row r="24" spans="1:13" ht="52">
      <c r="A24" s="6">
        <v>22</v>
      </c>
      <c r="B24" s="22" t="s">
        <v>36</v>
      </c>
      <c r="C24" s="23" t="s">
        <v>10</v>
      </c>
      <c r="D24" s="24">
        <v>80</v>
      </c>
      <c r="E24" s="21">
        <v>405</v>
      </c>
      <c r="F24" s="9">
        <v>333</v>
      </c>
      <c r="G24" s="9">
        <v>431</v>
      </c>
      <c r="H24" s="14">
        <f t="shared" si="0"/>
        <v>13.03</v>
      </c>
      <c r="I24" s="10">
        <f t="shared" si="1"/>
        <v>50.77</v>
      </c>
      <c r="J24" s="10">
        <f t="shared" si="2"/>
        <v>389.67</v>
      </c>
      <c r="K24" s="27">
        <f t="shared" si="3"/>
        <v>333</v>
      </c>
      <c r="L24" s="10">
        <f t="shared" si="4"/>
        <v>26640</v>
      </c>
      <c r="M24" s="19"/>
    </row>
    <row r="25" spans="1:13" ht="52">
      <c r="A25" s="6">
        <v>23</v>
      </c>
      <c r="B25" s="22" t="s">
        <v>37</v>
      </c>
      <c r="C25" s="23" t="s">
        <v>10</v>
      </c>
      <c r="D25" s="24">
        <v>80</v>
      </c>
      <c r="E25" s="21">
        <v>333</v>
      </c>
      <c r="F25" s="9">
        <v>274</v>
      </c>
      <c r="G25" s="9">
        <v>355</v>
      </c>
      <c r="H25" s="14">
        <f t="shared" si="0"/>
        <v>13.06</v>
      </c>
      <c r="I25" s="10">
        <f t="shared" si="1"/>
        <v>41.88</v>
      </c>
      <c r="J25" s="10">
        <f t="shared" si="2"/>
        <v>320.67</v>
      </c>
      <c r="K25" s="27">
        <f t="shared" si="3"/>
        <v>274</v>
      </c>
      <c r="L25" s="10">
        <f t="shared" si="4"/>
        <v>21920</v>
      </c>
      <c r="M25" s="19"/>
    </row>
    <row r="26" spans="1:13" ht="52">
      <c r="A26" s="6">
        <v>24</v>
      </c>
      <c r="B26" s="22" t="s">
        <v>38</v>
      </c>
      <c r="C26" s="23" t="s">
        <v>10</v>
      </c>
      <c r="D26" s="24">
        <v>80</v>
      </c>
      <c r="E26" s="21">
        <v>293</v>
      </c>
      <c r="F26" s="9">
        <v>241</v>
      </c>
      <c r="G26" s="9">
        <v>312</v>
      </c>
      <c r="H26" s="14">
        <f t="shared" si="0"/>
        <v>13.04</v>
      </c>
      <c r="I26" s="10">
        <f t="shared" si="1"/>
        <v>36.76</v>
      </c>
      <c r="J26" s="10">
        <f t="shared" si="2"/>
        <v>282</v>
      </c>
      <c r="K26" s="27">
        <f t="shared" si="3"/>
        <v>241</v>
      </c>
      <c r="L26" s="10">
        <f t="shared" si="4"/>
        <v>19280</v>
      </c>
      <c r="M26" s="19"/>
    </row>
    <row r="27" spans="1:13" ht="52">
      <c r="A27" s="6">
        <v>25</v>
      </c>
      <c r="B27" s="22" t="s">
        <v>39</v>
      </c>
      <c r="C27" s="23" t="s">
        <v>10</v>
      </c>
      <c r="D27" s="24">
        <v>80</v>
      </c>
      <c r="E27" s="21">
        <v>429</v>
      </c>
      <c r="F27" s="9">
        <v>353</v>
      </c>
      <c r="G27" s="9">
        <v>457</v>
      </c>
      <c r="H27" s="14">
        <f t="shared" si="0"/>
        <v>13.03</v>
      </c>
      <c r="I27" s="10">
        <f t="shared" si="1"/>
        <v>53.81</v>
      </c>
      <c r="J27" s="10">
        <f t="shared" si="2"/>
        <v>413</v>
      </c>
      <c r="K27" s="27">
        <f t="shared" si="3"/>
        <v>353</v>
      </c>
      <c r="L27" s="10">
        <f t="shared" si="4"/>
        <v>28240</v>
      </c>
      <c r="M27" s="19"/>
    </row>
    <row r="28" spans="1:13" ht="52">
      <c r="A28" s="6">
        <v>26</v>
      </c>
      <c r="B28" s="22" t="s">
        <v>40</v>
      </c>
      <c r="C28" s="23" t="s">
        <v>10</v>
      </c>
      <c r="D28" s="24">
        <v>80</v>
      </c>
      <c r="E28" s="21">
        <v>323</v>
      </c>
      <c r="F28" s="9">
        <v>266</v>
      </c>
      <c r="G28" s="9">
        <v>344</v>
      </c>
      <c r="H28" s="14">
        <f t="shared" si="0"/>
        <v>12.98</v>
      </c>
      <c r="I28" s="10">
        <f t="shared" si="1"/>
        <v>40.36</v>
      </c>
      <c r="J28" s="10">
        <f t="shared" si="2"/>
        <v>311</v>
      </c>
      <c r="K28" s="27">
        <f t="shared" si="3"/>
        <v>266</v>
      </c>
      <c r="L28" s="10">
        <f t="shared" si="4"/>
        <v>21280</v>
      </c>
      <c r="M28" s="19"/>
    </row>
    <row r="29" spans="1:13" ht="39">
      <c r="A29" s="6">
        <v>27</v>
      </c>
      <c r="B29" s="22" t="s">
        <v>41</v>
      </c>
      <c r="C29" s="23" t="s">
        <v>10</v>
      </c>
      <c r="D29" s="24">
        <v>80</v>
      </c>
      <c r="E29" s="21">
        <v>389</v>
      </c>
      <c r="F29" s="9">
        <v>320</v>
      </c>
      <c r="G29" s="9">
        <v>414</v>
      </c>
      <c r="H29" s="14">
        <f t="shared" si="0"/>
        <v>13.01</v>
      </c>
      <c r="I29" s="10">
        <f t="shared" si="1"/>
        <v>48.69</v>
      </c>
      <c r="J29" s="10">
        <f t="shared" si="2"/>
        <v>374.33</v>
      </c>
      <c r="K29" s="27">
        <f t="shared" si="3"/>
        <v>320</v>
      </c>
      <c r="L29" s="10">
        <f t="shared" si="4"/>
        <v>25600</v>
      </c>
      <c r="M29" s="19"/>
    </row>
    <row r="30" spans="1:13" ht="26">
      <c r="A30" s="6">
        <v>28</v>
      </c>
      <c r="B30" s="22" t="s">
        <v>56</v>
      </c>
      <c r="C30" s="23" t="s">
        <v>10</v>
      </c>
      <c r="D30" s="24">
        <v>50</v>
      </c>
      <c r="E30" s="21">
        <v>920</v>
      </c>
      <c r="F30" s="9">
        <v>757</v>
      </c>
      <c r="G30" s="9">
        <v>980</v>
      </c>
      <c r="H30" s="14">
        <f t="shared" si="0"/>
        <v>13.03</v>
      </c>
      <c r="I30" s="10">
        <f t="shared" si="1"/>
        <v>115.4</v>
      </c>
      <c r="J30" s="10">
        <f t="shared" si="2"/>
        <v>885.67</v>
      </c>
      <c r="K30" s="27">
        <f t="shared" si="3"/>
        <v>757</v>
      </c>
      <c r="L30" s="10">
        <f t="shared" si="4"/>
        <v>37850</v>
      </c>
      <c r="M30" s="19"/>
    </row>
    <row r="31" spans="1:13">
      <c r="A31" s="6">
        <v>29</v>
      </c>
      <c r="B31" s="22" t="s">
        <v>42</v>
      </c>
      <c r="C31" s="23" t="s">
        <v>10</v>
      </c>
      <c r="D31" s="24">
        <v>53</v>
      </c>
      <c r="E31" s="21">
        <v>445</v>
      </c>
      <c r="F31" s="9">
        <v>366</v>
      </c>
      <c r="G31" s="9">
        <v>474</v>
      </c>
      <c r="H31" s="14">
        <f t="shared" si="0"/>
        <v>13.05</v>
      </c>
      <c r="I31" s="10">
        <f t="shared" si="1"/>
        <v>55.9</v>
      </c>
      <c r="J31" s="10">
        <f t="shared" si="2"/>
        <v>428.33</v>
      </c>
      <c r="K31" s="27">
        <f t="shared" si="3"/>
        <v>366</v>
      </c>
      <c r="L31" s="10">
        <f t="shared" si="4"/>
        <v>19398</v>
      </c>
      <c r="M31" s="19"/>
    </row>
    <row r="32" spans="1:13" ht="39">
      <c r="A32" s="6">
        <v>30</v>
      </c>
      <c r="B32" s="22" t="s">
        <v>43</v>
      </c>
      <c r="C32" s="23" t="s">
        <v>10</v>
      </c>
      <c r="D32" s="24">
        <v>53</v>
      </c>
      <c r="E32" s="21">
        <v>91</v>
      </c>
      <c r="F32" s="12">
        <v>75</v>
      </c>
      <c r="G32" s="12">
        <v>97</v>
      </c>
      <c r="H32" s="14">
        <f t="shared" si="0"/>
        <v>12.97</v>
      </c>
      <c r="I32" s="10">
        <f t="shared" si="1"/>
        <v>11.37</v>
      </c>
      <c r="J32" s="10">
        <f t="shared" si="2"/>
        <v>87.67</v>
      </c>
      <c r="K32" s="27">
        <f t="shared" si="3"/>
        <v>75</v>
      </c>
      <c r="L32" s="10">
        <f t="shared" si="4"/>
        <v>3975</v>
      </c>
      <c r="M32" s="19"/>
    </row>
    <row r="33" spans="1:13" ht="26">
      <c r="A33" s="6">
        <v>31</v>
      </c>
      <c r="B33" s="22" t="s">
        <v>11</v>
      </c>
      <c r="C33" s="23" t="s">
        <v>10</v>
      </c>
      <c r="D33" s="24">
        <v>6</v>
      </c>
      <c r="E33" s="21">
        <v>91</v>
      </c>
      <c r="F33" s="9">
        <v>75</v>
      </c>
      <c r="G33" s="9">
        <v>97</v>
      </c>
      <c r="H33" s="14">
        <f t="shared" si="0"/>
        <v>12.97</v>
      </c>
      <c r="I33" s="10">
        <f t="shared" si="1"/>
        <v>11.37</v>
      </c>
      <c r="J33" s="10">
        <f t="shared" si="2"/>
        <v>87.67</v>
      </c>
      <c r="K33" s="27">
        <f t="shared" si="3"/>
        <v>75</v>
      </c>
      <c r="L33" s="10">
        <f t="shared" si="4"/>
        <v>450</v>
      </c>
      <c r="M33" s="19"/>
    </row>
    <row r="34" spans="1:13" ht="26">
      <c r="A34" s="6">
        <v>32</v>
      </c>
      <c r="B34" s="22" t="s">
        <v>13</v>
      </c>
      <c r="C34" s="23" t="s">
        <v>10</v>
      </c>
      <c r="D34" s="24">
        <v>6</v>
      </c>
      <c r="E34" s="21">
        <v>267</v>
      </c>
      <c r="F34" s="9">
        <v>220</v>
      </c>
      <c r="G34" s="9">
        <v>285</v>
      </c>
      <c r="H34" s="14">
        <f t="shared" si="0"/>
        <v>13.04</v>
      </c>
      <c r="I34" s="10">
        <f t="shared" si="1"/>
        <v>33.56</v>
      </c>
      <c r="J34" s="10">
        <f t="shared" si="2"/>
        <v>257.33</v>
      </c>
      <c r="K34" s="27">
        <f t="shared" si="3"/>
        <v>220</v>
      </c>
      <c r="L34" s="10">
        <f t="shared" si="4"/>
        <v>1320</v>
      </c>
      <c r="M34" s="19"/>
    </row>
    <row r="35" spans="1:13">
      <c r="A35" s="6">
        <v>33</v>
      </c>
      <c r="B35" s="22" t="s">
        <v>12</v>
      </c>
      <c r="C35" s="23" t="s">
        <v>10</v>
      </c>
      <c r="D35" s="24">
        <v>6</v>
      </c>
      <c r="E35" s="21">
        <v>217</v>
      </c>
      <c r="F35" s="9">
        <v>179</v>
      </c>
      <c r="G35" s="9">
        <v>232</v>
      </c>
      <c r="H35" s="14">
        <f t="shared" si="0"/>
        <v>13.05</v>
      </c>
      <c r="I35" s="10">
        <f t="shared" si="1"/>
        <v>27.32</v>
      </c>
      <c r="J35" s="10">
        <f t="shared" si="2"/>
        <v>209.33</v>
      </c>
      <c r="K35" s="27">
        <f t="shared" si="3"/>
        <v>179</v>
      </c>
      <c r="L35" s="10">
        <f t="shared" si="4"/>
        <v>1074</v>
      </c>
      <c r="M35" s="19"/>
    </row>
    <row r="36" spans="1:13" ht="39">
      <c r="A36" s="6">
        <v>34</v>
      </c>
      <c r="B36" s="22" t="s">
        <v>44</v>
      </c>
      <c r="C36" s="23" t="s">
        <v>10</v>
      </c>
      <c r="D36" s="24">
        <v>6</v>
      </c>
      <c r="E36" s="21">
        <v>384</v>
      </c>
      <c r="F36" s="9">
        <v>316</v>
      </c>
      <c r="G36" s="9">
        <v>409</v>
      </c>
      <c r="H36" s="14">
        <f t="shared" si="0"/>
        <v>13.02</v>
      </c>
      <c r="I36" s="10">
        <f t="shared" si="1"/>
        <v>48.13</v>
      </c>
      <c r="J36" s="10">
        <f t="shared" si="2"/>
        <v>369.67</v>
      </c>
      <c r="K36" s="27">
        <f t="shared" si="3"/>
        <v>316</v>
      </c>
      <c r="L36" s="10">
        <f t="shared" si="4"/>
        <v>1896</v>
      </c>
      <c r="M36" s="19"/>
    </row>
    <row r="37" spans="1:13" ht="52">
      <c r="A37" s="6">
        <v>35</v>
      </c>
      <c r="B37" s="22" t="s">
        <v>45</v>
      </c>
      <c r="C37" s="23" t="s">
        <v>10</v>
      </c>
      <c r="D37" s="24">
        <v>53</v>
      </c>
      <c r="E37" s="21">
        <v>925</v>
      </c>
      <c r="F37" s="9">
        <v>761</v>
      </c>
      <c r="G37" s="9">
        <v>985</v>
      </c>
      <c r="H37" s="14">
        <f t="shared" si="0"/>
        <v>13.02</v>
      </c>
      <c r="I37" s="10">
        <f t="shared" si="1"/>
        <v>115.95</v>
      </c>
      <c r="J37" s="10">
        <f t="shared" si="2"/>
        <v>890.33</v>
      </c>
      <c r="K37" s="27">
        <f t="shared" si="3"/>
        <v>761</v>
      </c>
      <c r="L37" s="10">
        <f t="shared" si="4"/>
        <v>40333</v>
      </c>
      <c r="M37" s="19"/>
    </row>
    <row r="38" spans="1:13" ht="52">
      <c r="A38" s="6">
        <v>36</v>
      </c>
      <c r="B38" s="22" t="s">
        <v>46</v>
      </c>
      <c r="C38" s="23" t="s">
        <v>10</v>
      </c>
      <c r="D38" s="24">
        <v>59</v>
      </c>
      <c r="E38" s="21">
        <v>778</v>
      </c>
      <c r="F38" s="9">
        <v>640</v>
      </c>
      <c r="G38" s="9">
        <v>829</v>
      </c>
      <c r="H38" s="14">
        <f t="shared" si="0"/>
        <v>13.05</v>
      </c>
      <c r="I38" s="10">
        <f t="shared" si="1"/>
        <v>97.78</v>
      </c>
      <c r="J38" s="10">
        <f t="shared" si="2"/>
        <v>749</v>
      </c>
      <c r="K38" s="27">
        <f t="shared" si="3"/>
        <v>640</v>
      </c>
      <c r="L38" s="10">
        <f t="shared" si="4"/>
        <v>37760</v>
      </c>
      <c r="M38" s="19"/>
    </row>
    <row r="39" spans="1:13" ht="26">
      <c r="A39" s="6">
        <v>37</v>
      </c>
      <c r="B39" s="22" t="s">
        <v>47</v>
      </c>
      <c r="C39" s="23" t="s">
        <v>10</v>
      </c>
      <c r="D39" s="24">
        <v>67</v>
      </c>
      <c r="E39" s="21">
        <v>339</v>
      </c>
      <c r="F39" s="9">
        <v>279</v>
      </c>
      <c r="G39" s="9">
        <v>361</v>
      </c>
      <c r="H39" s="14">
        <f t="shared" si="0"/>
        <v>13.01</v>
      </c>
      <c r="I39" s="10">
        <f t="shared" si="1"/>
        <v>42.44</v>
      </c>
      <c r="J39" s="10">
        <f t="shared" si="2"/>
        <v>326.33</v>
      </c>
      <c r="K39" s="27">
        <f t="shared" si="3"/>
        <v>279</v>
      </c>
      <c r="L39" s="10">
        <f t="shared" si="4"/>
        <v>18693</v>
      </c>
      <c r="M39" s="19"/>
    </row>
    <row r="40" spans="1:13">
      <c r="A40" s="6">
        <v>38</v>
      </c>
      <c r="B40" s="22" t="s">
        <v>48</v>
      </c>
      <c r="C40" s="23" t="s">
        <v>10</v>
      </c>
      <c r="D40" s="24">
        <v>80</v>
      </c>
      <c r="E40" s="21">
        <v>283</v>
      </c>
      <c r="F40" s="9">
        <v>233</v>
      </c>
      <c r="G40" s="9">
        <v>302</v>
      </c>
      <c r="H40" s="14">
        <f t="shared" si="0"/>
        <v>13.07</v>
      </c>
      <c r="I40" s="10">
        <f t="shared" si="1"/>
        <v>35.64</v>
      </c>
      <c r="J40" s="10">
        <f t="shared" si="2"/>
        <v>272.67</v>
      </c>
      <c r="K40" s="27">
        <f t="shared" si="3"/>
        <v>233</v>
      </c>
      <c r="L40" s="10">
        <f t="shared" si="4"/>
        <v>18640</v>
      </c>
      <c r="M40" s="19"/>
    </row>
    <row r="41" spans="1:13" ht="65">
      <c r="A41" s="6">
        <v>39</v>
      </c>
      <c r="B41" s="23" t="s">
        <v>49</v>
      </c>
      <c r="C41" s="23" t="s">
        <v>10</v>
      </c>
      <c r="D41" s="24">
        <v>10</v>
      </c>
      <c r="E41" s="21">
        <v>278</v>
      </c>
      <c r="F41" s="9">
        <v>229</v>
      </c>
      <c r="G41" s="9">
        <v>297</v>
      </c>
      <c r="H41" s="14">
        <f t="shared" si="0"/>
        <v>13.09</v>
      </c>
      <c r="I41" s="10">
        <f t="shared" si="1"/>
        <v>35.090000000000003</v>
      </c>
      <c r="J41" s="10">
        <f t="shared" si="2"/>
        <v>268</v>
      </c>
      <c r="K41" s="27">
        <f t="shared" si="3"/>
        <v>229</v>
      </c>
      <c r="L41" s="10">
        <f t="shared" si="4"/>
        <v>2290</v>
      </c>
      <c r="M41" s="19"/>
    </row>
    <row r="42" spans="1:13" ht="91">
      <c r="A42" s="6">
        <v>40</v>
      </c>
      <c r="B42" s="23" t="s">
        <v>50</v>
      </c>
      <c r="C42" s="23" t="s">
        <v>10</v>
      </c>
      <c r="D42" s="24">
        <v>2</v>
      </c>
      <c r="E42" s="21">
        <v>950</v>
      </c>
      <c r="F42" s="9">
        <v>782</v>
      </c>
      <c r="G42" s="9">
        <v>1013</v>
      </c>
      <c r="H42" s="14">
        <f t="shared" si="0"/>
        <v>13.05</v>
      </c>
      <c r="I42" s="10">
        <f t="shared" si="1"/>
        <v>119.41</v>
      </c>
      <c r="J42" s="10">
        <f t="shared" si="2"/>
        <v>915</v>
      </c>
      <c r="K42" s="27">
        <f t="shared" si="3"/>
        <v>782</v>
      </c>
      <c r="L42" s="10">
        <f t="shared" si="4"/>
        <v>1564</v>
      </c>
      <c r="M42" s="19"/>
    </row>
    <row r="43" spans="1:13" ht="78">
      <c r="A43" s="6">
        <v>41</v>
      </c>
      <c r="B43" s="23" t="s">
        <v>51</v>
      </c>
      <c r="C43" s="23" t="s">
        <v>10</v>
      </c>
      <c r="D43" s="24">
        <v>2</v>
      </c>
      <c r="E43" s="21">
        <v>829</v>
      </c>
      <c r="F43" s="9">
        <v>682</v>
      </c>
      <c r="G43" s="9">
        <v>883</v>
      </c>
      <c r="H43" s="14">
        <f t="shared" si="0"/>
        <v>13.04</v>
      </c>
      <c r="I43" s="10">
        <f t="shared" si="1"/>
        <v>104.02</v>
      </c>
      <c r="J43" s="10">
        <f t="shared" si="2"/>
        <v>798</v>
      </c>
      <c r="K43" s="27">
        <f t="shared" si="3"/>
        <v>682</v>
      </c>
      <c r="L43" s="10">
        <f t="shared" si="4"/>
        <v>1364</v>
      </c>
      <c r="M43" s="19"/>
    </row>
    <row r="44" spans="1:13">
      <c r="A44" s="30" t="s">
        <v>8</v>
      </c>
      <c r="B44" s="31"/>
      <c r="C44" s="31"/>
      <c r="D44" s="31"/>
      <c r="E44" s="30"/>
      <c r="F44" s="30"/>
      <c r="G44" s="30"/>
      <c r="H44" s="30"/>
      <c r="I44" s="30"/>
      <c r="J44" s="30"/>
      <c r="K44" s="11"/>
      <c r="L44" s="5">
        <f>SUM(L3:L43)</f>
        <v>591692</v>
      </c>
      <c r="M44" s="20"/>
    </row>
    <row r="45" spans="1:13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</row>
    <row r="47" spans="1:13" ht="39.5" customHeight="1">
      <c r="A47" s="28" t="s">
        <v>9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17"/>
    </row>
  </sheetData>
  <mergeCells count="4">
    <mergeCell ref="A47:L47"/>
    <mergeCell ref="A1:L1"/>
    <mergeCell ref="A44:J44"/>
    <mergeCell ref="A45:L45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2015-06-05T18:19:00Z</dcterms:created>
  <dcterms:modified xsi:type="dcterms:W3CDTF">2026-05-13T11:26:22Z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AE3D884004E24683B1083A5E56F7939B</vt:lpwstr>
  </property>
  <property fmtid="{D5CDD505-2E9C-101B-9397-08002B2CF9AE}" pid="3" name="KSOProductBuildVer">
    <vt:lpwstr>1049-11.2.0.11440</vt:lpwstr>
  </property>
</Properties>
</file>