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етелева С.А\Закупки\Закупки 2026 года\Закупки в ЭМ\25 Страхование детей лагерь\2026\"/>
    </mc:Choice>
  </mc:AlternateContent>
  <bookViews>
    <workbookView xWindow="-120" yWindow="-120" windowWidth="29040" windowHeight="15720"/>
  </bookViews>
  <sheets>
    <sheet name="Расчет цены" sheetId="2" r:id="rId1"/>
    <sheet name="Лист1" sheetId="3" r:id="rId2"/>
  </sheets>
  <definedNames>
    <definedName name="_xlnm.Print_Area" localSheetId="0">'Расчет цены'!$A$1:$R$12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2" l="1"/>
  <c r="Q7" i="2"/>
  <c r="P7" i="2"/>
  <c r="O7" i="2"/>
  <c r="M8" i="2"/>
  <c r="L7" i="2"/>
  <c r="I19" i="3" l="1"/>
  <c r="I18" i="3"/>
  <c r="E19" i="3"/>
  <c r="E18" i="3"/>
  <c r="E20" i="3" s="1"/>
  <c r="E13" i="3"/>
  <c r="E12" i="3"/>
  <c r="E14" i="3" s="1"/>
  <c r="M7" i="2"/>
  <c r="N7" i="2" s="1"/>
</calcChain>
</file>

<file path=xl/sharedStrings.xml><?xml version="1.0" encoding="utf-8"?>
<sst xmlns="http://schemas.openxmlformats.org/spreadsheetml/2006/main" count="38" uniqueCount="36">
  <si>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</si>
  <si>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</si>
  <si>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</si>
  <si>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</si>
  <si>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</si>
  <si>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</si>
  <si>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</si>
  <si>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с округлением (вниз) до сотых долей после запятой (руб.)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</si>
  <si>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</si>
  <si>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</si>
  <si>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</si>
  <si>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</si>
  <si>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</si>
  <si>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</si>
  <si>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</si>
  <si>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</si>
  <si>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</si>
  <si>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</si>
  <si>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обладающим опытом поставок соответствующих товаров, а также на основании  распоряжения Комитета по государственному заказу Санкт-Петербурга от 24.07.2023 № 144-р.</t>
  </si>
  <si>
    <t>-</t>
  </si>
  <si>
    <t>Предельная цена   (распоряжение
Комитета по государственному заказу
Санкт-Петербурга
от 31.05.2018 № 100-р с изменениями)</t>
  </si>
  <si>
    <t>ОКПД 2</t>
  </si>
  <si>
    <t>ККН</t>
  </si>
  <si>
    <t xml:space="preserve">Шатунова О.Г. 
</t>
  </si>
  <si>
    <t>Главный бухгалтер</t>
  </si>
  <si>
    <t>оф</t>
  </si>
  <si>
    <t>С учетом ограничения лимита финансирования заказчика Н(М)ЦК составила:</t>
  </si>
  <si>
    <t>Чел.</t>
  </si>
  <si>
    <t xml:space="preserve"> 65.12.11.000</t>
  </si>
  <si>
    <t xml:space="preserve">Оказание услуг страхования от несчастных случаев воспитанников лагеря с дневным пребыванием </t>
  </si>
  <si>
    <t>Поставщик №1
Вх.№ 46
от 16.04.2026 г.</t>
  </si>
  <si>
    <t>Поставщик №3
Вх.№ 48
от 16.04.2026 г.</t>
  </si>
  <si>
    <t>Поставщик №2
Вх.№ 47
от 16.04.2026 г.</t>
  </si>
  <si>
    <t>Реестр товаров для обеспечения нужд Санкт-Петербурга (на 2 квартал 2026 года)</t>
  </si>
  <si>
    <t xml:space="preserve">Директор 
ГБОУ СОШ № 564 
Адмиралтейского района Санкт-Петербурга
_______________________ Корсакова Н.Л.
 «__» ________ 2026 год
</t>
  </si>
  <si>
    <t>Оказание услуг страхования от несчастных случаев воспитанников летнего лагеря с дневным пребыванием на базе ГБОУ СОШ №564 Адмиралтейского района СПб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</si>
</sst>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#,##0.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8">
    <xf numFmtId="0" fontId="0" fillId="0" borderId="0" xfId="0"/>
    <xf numFmtId="0" fontId="13" fillId="0" borderId="0" xfId="0" applyFont="1"/>
    <xf numFmtId="0" fontId="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5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6" fillId="0" borderId="4" xfId="0" applyFont="1" applyBorder="1" applyAlignment="1">
      <alignment horizontal="center"/>
    </xf>
    <xf numFmtId="2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3" fillId="0" borderId="0" xfId="0" applyNumberFormat="1" applyFont="1" applyAlignment="1">
      <alignment vertical="center"/>
    </xf>
    <xf numFmtId="4" fontId="13" fillId="0" borderId="0" xfId="0" applyNumberFormat="1" applyFont="1"/>
    <xf numFmtId="0" fontId="16" fillId="0" borderId="0" xfId="0" applyFont="1" applyAlignment="1">
      <alignment horizontal="center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/>
    <xf numFmtId="4" fontId="2" fillId="0" borderId="3" xfId="0" applyNumberFormat="1" applyFont="1" applyBorder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vertical="top" wrapText="1"/>
      <protection locked="0"/>
    </xf>
    <xf numFmtId="0" fontId="13" fillId="0" borderId="10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right" vertical="center"/>
    </xf>
    <xf numFmtId="0" fontId="17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8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</xdr:colOff>
      <xdr:row>5</xdr:row>
      <xdr:rowOff>952500</xdr:rowOff>
    </xdr:from>
    <xdr:to>
      <xdr:col>14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5</xdr:row>
      <xdr:rowOff>922020</xdr:rowOff>
    </xdr:from>
    <xdr:to>
      <xdr:col>12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5</xdr:row>
      <xdr:rowOff>1653989</xdr:rowOff>
    </xdr:from>
    <xdr:to>
      <xdr:col>14</xdr:col>
      <xdr:colOff>1287781</xdr:colOff>
      <xdr:row>6</xdr:row>
      <xdr:rowOff>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22860</xdr:colOff>
      <xdr:row>5</xdr:row>
      <xdr:rowOff>952500</xdr:rowOff>
    </xdr:from>
    <xdr:to>
      <xdr:col>14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5</xdr:row>
      <xdr:rowOff>922020</xdr:rowOff>
    </xdr:from>
    <xdr:to>
      <xdr:col>12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328108</xdr:colOff>
      <xdr:row>5</xdr:row>
      <xdr:rowOff>1491727</xdr:rowOff>
    </xdr:from>
    <xdr:to>
      <xdr:col>14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7</xdr:row>
      <xdr:rowOff>0</xdr:rowOff>
    </xdr:from>
    <xdr:to>
      <xdr:col>14</xdr:col>
      <xdr:colOff>1287781</xdr:colOff>
      <xdr:row>7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7</xdr:row>
      <xdr:rowOff>0</xdr:rowOff>
    </xdr:from>
    <xdr:to>
      <xdr:col>14</xdr:col>
      <xdr:colOff>1287781</xdr:colOff>
      <xdr:row>7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7</xdr:row>
      <xdr:rowOff>0</xdr:rowOff>
    </xdr:from>
    <xdr:to>
      <xdr:col>14</xdr:col>
      <xdr:colOff>1287781</xdr:colOff>
      <xdr:row>7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"/>
  <sheetViews>
    <sheetView showGridLines="0" tabSelected="1" topLeftCell="A4" zoomScaleNormal="100" workbookViewId="0">
      <selection activeCell="L10" sqref="L10"/>
    </sheetView>
  </sheetViews>
  <sheetFormatPr defaultColWidth="9.140625" defaultRowHeight="12.75" x14ac:dyDescent="0.2"/>
  <cols>
    <col min="1" max="1" width="5" style="1" customWidth="1"/>
    <col min="2" max="2" width="42.7109375" style="1" customWidth="1"/>
    <col min="3" max="3" width="13.85546875" style="1" customWidth="1"/>
    <col min="4" max="4" width="13.28515625" style="1" hidden="1" customWidth="1"/>
    <col min="5" max="5" width="10.140625" style="1" customWidth="1"/>
    <col min="6" max="6" width="7.7109375" style="1" customWidth="1"/>
    <col min="7" max="11" width="13.85546875" style="1" customWidth="1"/>
    <col min="12" max="12" width="13.7109375" style="1" customWidth="1"/>
    <col min="13" max="13" width="16.140625" style="1" customWidth="1"/>
    <col min="14" max="14" width="15.42578125" style="1" customWidth="1"/>
    <col min="15" max="15" width="23.28515625" style="1" customWidth="1"/>
    <col min="16" max="16" width="12" style="1" customWidth="1"/>
    <col min="17" max="17" width="10" style="1" customWidth="1"/>
    <col min="18" max="18" width="11.7109375" style="1" customWidth="1"/>
    <col min="19" max="19" width="11.85546875" style="1" customWidth="1"/>
    <col min="20" max="20" width="9.140625" style="1"/>
    <col min="21" max="23" width="12.42578125" style="1" bestFit="1" customWidth="1"/>
    <col min="24" max="16384" width="9.140625" style="1"/>
  </cols>
  <sheetData>
    <row r="1" spans="1:23" customFormat="1" ht="130.5" customHeight="1" x14ac:dyDescent="0.25">
      <c r="A1" s="45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23" customFormat="1" ht="30.75" customHeight="1" x14ac:dyDescent="0.25">
      <c r="A2" s="47" t="s">
        <v>35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3" customFormat="1" ht="111" customHeight="1" x14ac:dyDescent="0.25">
      <c r="A3" s="48" t="s">
        <v>18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23" ht="29.25" customHeight="1" x14ac:dyDescent="0.2">
      <c r="A4" s="57" t="s">
        <v>14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23" ht="39" customHeight="1" x14ac:dyDescent="0.2">
      <c r="A5" s="39" t="s">
        <v>0</v>
      </c>
      <c r="B5" s="42" t="s">
        <v>10</v>
      </c>
      <c r="C5" s="42" t="s">
        <v>21</v>
      </c>
      <c r="D5" s="42" t="s">
        <v>22</v>
      </c>
      <c r="E5" s="42" t="s">
        <v>1</v>
      </c>
      <c r="F5" s="42" t="s">
        <v>2</v>
      </c>
      <c r="G5" s="54" t="s">
        <v>3</v>
      </c>
      <c r="H5" s="55"/>
      <c r="I5" s="56"/>
      <c r="J5" s="42" t="s">
        <v>20</v>
      </c>
      <c r="K5" s="42" t="s">
        <v>33</v>
      </c>
      <c r="L5" s="52" t="s">
        <v>11</v>
      </c>
      <c r="M5" s="52"/>
      <c r="N5" s="52"/>
      <c r="O5" s="49" t="s">
        <v>12</v>
      </c>
      <c r="P5" s="50"/>
      <c r="Q5" s="50"/>
      <c r="R5" s="51"/>
    </row>
    <row r="6" spans="1:23" ht="159" customHeight="1" x14ac:dyDescent="0.2">
      <c r="A6" s="39"/>
      <c r="B6" s="53"/>
      <c r="C6" s="43"/>
      <c r="D6" s="43"/>
      <c r="E6" s="43"/>
      <c r="F6" s="43"/>
      <c r="G6" s="33" t="s">
        <v>30</v>
      </c>
      <c r="H6" s="33" t="s">
        <v>32</v>
      </c>
      <c r="I6" s="33" t="s">
        <v>31</v>
      </c>
      <c r="J6" s="43"/>
      <c r="K6" s="43"/>
      <c r="L6" s="2" t="s">
        <v>6</v>
      </c>
      <c r="M6" s="2" t="s">
        <v>4</v>
      </c>
      <c r="N6" s="2" t="s">
        <v>5</v>
      </c>
      <c r="O6" s="7" t="s">
        <v>15</v>
      </c>
      <c r="P6" s="6" t="s">
        <v>17</v>
      </c>
      <c r="Q6" s="6" t="s">
        <v>7</v>
      </c>
      <c r="R6" s="6" t="s">
        <v>16</v>
      </c>
    </row>
    <row r="7" spans="1:23" s="8" customFormat="1" ht="38.25" x14ac:dyDescent="0.25">
      <c r="A7" s="23">
        <v>1</v>
      </c>
      <c r="B7" s="32" t="s">
        <v>29</v>
      </c>
      <c r="C7" s="34" t="s">
        <v>28</v>
      </c>
      <c r="D7" s="34" t="s">
        <v>19</v>
      </c>
      <c r="E7" s="35" t="s">
        <v>27</v>
      </c>
      <c r="F7" s="36">
        <v>280</v>
      </c>
      <c r="G7" s="24">
        <v>155</v>
      </c>
      <c r="H7" s="28">
        <v>150</v>
      </c>
      <c r="I7" s="24">
        <v>157</v>
      </c>
      <c r="J7" s="29" t="s">
        <v>19</v>
      </c>
      <c r="K7" s="25" t="s">
        <v>19</v>
      </c>
      <c r="L7" s="5">
        <f>AVERAGE(G7:I7)</f>
        <v>154</v>
      </c>
      <c r="M7" s="3">
        <f>SQRT(((SUM((POWER(I7-L7,2)),(POWER(H7-L7,2)),(POWER(G7-L7,2)))/(COLUMNS(G7:I7)-1))))</f>
        <v>3.6055512754639891</v>
      </c>
      <c r="N7" s="3">
        <f t="shared" ref="N7" si="0">M7/L7*100</f>
        <v>2.3412670619896034</v>
      </c>
      <c r="O7" s="4">
        <f>((F7/3)*(SUM(G7:I7)))</f>
        <v>43120</v>
      </c>
      <c r="P7" s="26">
        <f>SMALL(G7:I7,1)</f>
        <v>150</v>
      </c>
      <c r="Q7" s="26">
        <f>ROUND(P7,2)</f>
        <v>150</v>
      </c>
      <c r="R7" s="26">
        <f>Q7*F7</f>
        <v>42000</v>
      </c>
      <c r="S7" s="17"/>
      <c r="T7" s="18"/>
      <c r="U7" s="18"/>
      <c r="V7" s="18"/>
    </row>
    <row r="8" spans="1:23" ht="26.25" customHeight="1" x14ac:dyDescent="0.2">
      <c r="A8" s="40" t="s">
        <v>26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30">
        <f>SUM(R7:R7)</f>
        <v>42000</v>
      </c>
      <c r="N8" s="16" t="s">
        <v>8</v>
      </c>
      <c r="O8" s="16"/>
      <c r="P8" s="15"/>
      <c r="Q8" s="16"/>
      <c r="R8" s="15"/>
      <c r="U8" s="19"/>
      <c r="V8" s="19"/>
      <c r="W8" s="19"/>
    </row>
    <row r="9" spans="1:23" ht="15.75" x14ac:dyDescent="0.25">
      <c r="A9" s="41" t="s">
        <v>13</v>
      </c>
      <c r="B9" s="41"/>
      <c r="C9" s="41"/>
      <c r="D9" s="41"/>
      <c r="E9" s="41"/>
      <c r="F9" s="9"/>
      <c r="G9" s="9"/>
      <c r="H9" s="9"/>
      <c r="I9" s="9"/>
      <c r="J9" s="9"/>
      <c r="K9" s="9"/>
      <c r="L9" s="9"/>
      <c r="M9" s="9"/>
    </row>
    <row r="10" spans="1:23" ht="15.6" customHeight="1" x14ac:dyDescent="0.25">
      <c r="A10" s="21"/>
      <c r="B10" s="21"/>
      <c r="C10" s="44" t="s">
        <v>24</v>
      </c>
      <c r="D10" s="44"/>
      <c r="E10" s="44"/>
      <c r="F10" s="44"/>
      <c r="G10" s="31"/>
      <c r="H10" s="38" t="s">
        <v>23</v>
      </c>
      <c r="I10" s="38"/>
      <c r="J10" s="22"/>
      <c r="K10" s="22"/>
      <c r="L10" s="22"/>
      <c r="M10" s="13"/>
      <c r="N10" s="17"/>
      <c r="O10" s="8"/>
      <c r="P10" s="8"/>
      <c r="Q10" s="8"/>
      <c r="R10" s="8"/>
    </row>
    <row r="11" spans="1:23" ht="15.75" x14ac:dyDescent="0.25">
      <c r="A11" s="10"/>
      <c r="B11" s="10"/>
      <c r="C11" s="10"/>
      <c r="D11" s="10"/>
      <c r="E11" s="10"/>
      <c r="F11" s="10"/>
      <c r="G11" s="11"/>
      <c r="H11" s="12"/>
      <c r="I11" s="37"/>
      <c r="J11" s="37"/>
      <c r="K11" s="37"/>
      <c r="L11" s="37"/>
      <c r="M11" s="37"/>
      <c r="N11" s="8"/>
      <c r="O11" s="8"/>
      <c r="P11" s="8"/>
      <c r="Q11" s="8"/>
      <c r="R11" s="8"/>
    </row>
    <row r="12" spans="1:23" ht="15.75" x14ac:dyDescent="0.25">
      <c r="A12" s="10"/>
      <c r="B12" s="10"/>
      <c r="C12" s="10"/>
      <c r="D12" s="10"/>
      <c r="E12" s="10"/>
      <c r="F12" s="10"/>
      <c r="G12" s="11"/>
      <c r="H12" s="12"/>
      <c r="I12" s="14" t="s">
        <v>9</v>
      </c>
      <c r="J12" s="20"/>
      <c r="K12" s="20"/>
      <c r="L12" s="20"/>
      <c r="M12" s="13"/>
      <c r="N12" s="8"/>
      <c r="O12" s="8"/>
      <c r="P12" s="8"/>
      <c r="Q12" s="8"/>
      <c r="R12" s="8"/>
    </row>
  </sheetData>
  <mergeCells count="20">
    <mergeCell ref="A1:R1"/>
    <mergeCell ref="A2:R2"/>
    <mergeCell ref="A3:R3"/>
    <mergeCell ref="F5:F6"/>
    <mergeCell ref="O5:R5"/>
    <mergeCell ref="L5:N5"/>
    <mergeCell ref="B5:B6"/>
    <mergeCell ref="E5:E6"/>
    <mergeCell ref="G5:I5"/>
    <mergeCell ref="A4:R4"/>
    <mergeCell ref="C5:C6"/>
    <mergeCell ref="I11:M11"/>
    <mergeCell ref="H10:I10"/>
    <mergeCell ref="A5:A6"/>
    <mergeCell ref="A8:L8"/>
    <mergeCell ref="A9:E9"/>
    <mergeCell ref="J5:J6"/>
    <mergeCell ref="K5:K6"/>
    <mergeCell ref="D5:D6"/>
    <mergeCell ref="C10:F10"/>
  </mergeCells>
  <pageMargins left="0.25" right="0.25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I25"/>
  <sheetViews>
    <sheetView workbookViewId="0">
      <selection activeCell="I18" sqref="I18:I19"/>
    </sheetView>
  </sheetViews>
  <sheetFormatPr defaultRowHeight="15" x14ac:dyDescent="0.25"/>
  <cols>
    <col min="4" max="4" width="10" style="27" bestFit="1" customWidth="1"/>
    <col min="5" max="5" width="15.140625" style="27" customWidth="1"/>
    <col min="7" max="7" width="11.85546875" customWidth="1"/>
  </cols>
  <sheetData>
    <row r="11" spans="3:7" x14ac:dyDescent="0.25">
      <c r="D11" s="27" t="s">
        <v>25</v>
      </c>
    </row>
    <row r="12" spans="3:7" x14ac:dyDescent="0.25">
      <c r="C12">
        <v>60</v>
      </c>
      <c r="D12" s="27">
        <v>844.03</v>
      </c>
      <c r="E12" s="27">
        <f>C12*D12</f>
        <v>50641.799999999996</v>
      </c>
      <c r="G12" s="27"/>
    </row>
    <row r="13" spans="3:7" x14ac:dyDescent="0.25">
      <c r="C13">
        <v>60</v>
      </c>
      <c r="D13" s="27">
        <v>646.78</v>
      </c>
      <c r="E13" s="27">
        <f>C13*D13</f>
        <v>38806.799999999996</v>
      </c>
      <c r="G13" s="27"/>
    </row>
    <row r="14" spans="3:7" x14ac:dyDescent="0.25">
      <c r="E14" s="27">
        <f>SUM(E12:E13)</f>
        <v>89448.599999999991</v>
      </c>
      <c r="G14" s="27"/>
    </row>
    <row r="18" spans="3:9" x14ac:dyDescent="0.25">
      <c r="C18">
        <v>60</v>
      </c>
      <c r="D18" s="27">
        <v>962.19399999999996</v>
      </c>
      <c r="E18" s="27">
        <f>C18*D18</f>
        <v>57731.64</v>
      </c>
      <c r="H18">
        <v>57731.65</v>
      </c>
      <c r="I18">
        <f>H18/C18</f>
        <v>962.19416666666666</v>
      </c>
    </row>
    <row r="19" spans="3:9" x14ac:dyDescent="0.25">
      <c r="C19">
        <v>60</v>
      </c>
      <c r="D19" s="27">
        <v>737.19399999999996</v>
      </c>
      <c r="E19" s="27">
        <f>C19*D19</f>
        <v>44231.64</v>
      </c>
      <c r="H19">
        <v>44239.75</v>
      </c>
      <c r="I19">
        <f>H19/C19</f>
        <v>737.32916666666665</v>
      </c>
    </row>
    <row r="20" spans="3:9" x14ac:dyDescent="0.25">
      <c r="E20" s="27">
        <f>SUM(E18:E19)</f>
        <v>101963.28</v>
      </c>
    </row>
    <row r="23" spans="3:9" x14ac:dyDescent="0.25">
      <c r="C23">
        <v>60</v>
      </c>
      <c r="D23" s="27">
        <v>844.03</v>
      </c>
      <c r="E23" s="27">
        <v>50641.799999999996</v>
      </c>
    </row>
    <row r="24" spans="3:9" x14ac:dyDescent="0.25">
      <c r="C24">
        <v>60</v>
      </c>
      <c r="D24" s="27">
        <v>646.78</v>
      </c>
      <c r="E24" s="27">
        <v>38806.799999999996</v>
      </c>
    </row>
    <row r="25" spans="3:9" x14ac:dyDescent="0.25">
      <c r="E25" s="27">
        <v>89448.599999999991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цены</vt:lpstr>
      <vt:lpstr>Лист1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BUH7</cp:lastModifiedBy>
  <cp:lastPrinted>2026-04-29T09:34:36Z</cp:lastPrinted>
  <dcterms:created xsi:type="dcterms:W3CDTF">2014-01-15T18:15:09Z</dcterms:created>
  <dcterms:modified xsi:type="dcterms:W3CDTF">2026-04-29T09:43:08Z</dcterms:modified>
</cp:coreProperties>
</file>