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90" activeTab="1"/>
  </bookViews>
  <sheets>
    <sheet name="Лист1" sheetId="9" r:id="rId1"/>
    <sheet name="Лист2" sheetId="10" r:id="rId2"/>
  </sheets>
  <definedNames>
    <definedName name="_xlnm._FilterDatabase" localSheetId="0" hidden="1">Лист1!$C$1:$C$87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42" i="10" l="1"/>
  <c r="O42" i="10" s="1"/>
  <c r="P42" i="10" s="1"/>
  <c r="K42" i="10"/>
  <c r="J42" i="10"/>
  <c r="M41" i="10"/>
  <c r="O41" i="10" s="1"/>
  <c r="P41" i="10" s="1"/>
  <c r="K41" i="10"/>
  <c r="J41" i="10"/>
  <c r="M40" i="10"/>
  <c r="O40" i="10" s="1"/>
  <c r="P40" i="10" s="1"/>
  <c r="K40" i="10"/>
  <c r="J40" i="10"/>
  <c r="M39" i="10"/>
  <c r="O39" i="10" s="1"/>
  <c r="P39" i="10" s="1"/>
  <c r="K39" i="10"/>
  <c r="L39" i="10" s="1"/>
  <c r="J39" i="10"/>
  <c r="M38" i="10"/>
  <c r="O38" i="10" s="1"/>
  <c r="P38" i="10" s="1"/>
  <c r="K38" i="10"/>
  <c r="J38" i="10"/>
  <c r="M37" i="10"/>
  <c r="O37" i="10" s="1"/>
  <c r="P37" i="10" s="1"/>
  <c r="K37" i="10"/>
  <c r="J37" i="10"/>
  <c r="M36" i="10"/>
  <c r="O36" i="10" s="1"/>
  <c r="P36" i="10" s="1"/>
  <c r="K36" i="10"/>
  <c r="J36" i="10"/>
  <c r="M35" i="10"/>
  <c r="O35" i="10" s="1"/>
  <c r="P35" i="10" s="1"/>
  <c r="K35" i="10"/>
  <c r="J35" i="10"/>
  <c r="M34" i="10"/>
  <c r="O34" i="10" s="1"/>
  <c r="P34" i="10" s="1"/>
  <c r="K34" i="10"/>
  <c r="J34" i="10"/>
  <c r="M33" i="10"/>
  <c r="O33" i="10" s="1"/>
  <c r="P33" i="10" s="1"/>
  <c r="K33" i="10"/>
  <c r="J33" i="10"/>
  <c r="M32" i="10"/>
  <c r="O32" i="10" s="1"/>
  <c r="P32" i="10" s="1"/>
  <c r="K32" i="10"/>
  <c r="J32" i="10"/>
  <c r="M31" i="10"/>
  <c r="O31" i="10" s="1"/>
  <c r="P31" i="10" s="1"/>
  <c r="K31" i="10"/>
  <c r="L31" i="10" s="1"/>
  <c r="J31" i="10"/>
  <c r="M30" i="10"/>
  <c r="O30" i="10" s="1"/>
  <c r="P30" i="10" s="1"/>
  <c r="K30" i="10"/>
  <c r="J30" i="10"/>
  <c r="M29" i="10"/>
  <c r="O29" i="10" s="1"/>
  <c r="P29" i="10" s="1"/>
  <c r="K29" i="10"/>
  <c r="J29" i="10"/>
  <c r="M28" i="10"/>
  <c r="O28" i="10" s="1"/>
  <c r="P28" i="10" s="1"/>
  <c r="K28" i="10"/>
  <c r="J28" i="10"/>
  <c r="M27" i="10"/>
  <c r="O27" i="10" s="1"/>
  <c r="P27" i="10" s="1"/>
  <c r="K27" i="10"/>
  <c r="J27" i="10"/>
  <c r="M26" i="10"/>
  <c r="O26" i="10" s="1"/>
  <c r="P26" i="10" s="1"/>
  <c r="K26" i="10"/>
  <c r="J26" i="10"/>
  <c r="M25" i="10"/>
  <c r="O25" i="10" s="1"/>
  <c r="P25" i="10" s="1"/>
  <c r="K25" i="10"/>
  <c r="J25" i="10"/>
  <c r="M24" i="10"/>
  <c r="O24" i="10" s="1"/>
  <c r="P24" i="10" s="1"/>
  <c r="K24" i="10"/>
  <c r="J24" i="10"/>
  <c r="M23" i="10"/>
  <c r="O23" i="10" s="1"/>
  <c r="P23" i="10" s="1"/>
  <c r="K23" i="10"/>
  <c r="J23" i="10"/>
  <c r="M22" i="10"/>
  <c r="O22" i="10" s="1"/>
  <c r="P22" i="10" s="1"/>
  <c r="K22" i="10"/>
  <c r="J22" i="10"/>
  <c r="M21" i="10"/>
  <c r="O21" i="10" s="1"/>
  <c r="P21" i="10" s="1"/>
  <c r="K21" i="10"/>
  <c r="J21" i="10"/>
  <c r="M20" i="10"/>
  <c r="O20" i="10" s="1"/>
  <c r="P20" i="10" s="1"/>
  <c r="K20" i="10"/>
  <c r="J20" i="10"/>
  <c r="M19" i="10"/>
  <c r="O19" i="10" s="1"/>
  <c r="P19" i="10" s="1"/>
  <c r="K19" i="10"/>
  <c r="J19" i="10"/>
  <c r="M18" i="10"/>
  <c r="O18" i="10" s="1"/>
  <c r="P18" i="10" s="1"/>
  <c r="K18" i="10"/>
  <c r="J18" i="10"/>
  <c r="M17" i="10"/>
  <c r="O17" i="10" s="1"/>
  <c r="P17" i="10" s="1"/>
  <c r="K17" i="10"/>
  <c r="J17" i="10"/>
  <c r="M16" i="10"/>
  <c r="O16" i="10" s="1"/>
  <c r="P16" i="10" s="1"/>
  <c r="K16" i="10"/>
  <c r="J16" i="10"/>
  <c r="M15" i="10"/>
  <c r="O15" i="10" s="1"/>
  <c r="P15" i="10" s="1"/>
  <c r="K15" i="10"/>
  <c r="J15" i="10"/>
  <c r="M14" i="10"/>
  <c r="O14" i="10" s="1"/>
  <c r="P14" i="10" s="1"/>
  <c r="K14" i="10"/>
  <c r="J14" i="10"/>
  <c r="M13" i="10"/>
  <c r="O13" i="10" s="1"/>
  <c r="P13" i="10" s="1"/>
  <c r="K13" i="10"/>
  <c r="J13" i="10"/>
  <c r="M12" i="10"/>
  <c r="O12" i="10" s="1"/>
  <c r="P12" i="10" s="1"/>
  <c r="K12" i="10"/>
  <c r="J12" i="10"/>
  <c r="M11" i="10"/>
  <c r="O11" i="10" s="1"/>
  <c r="P11" i="10" s="1"/>
  <c r="K11" i="10"/>
  <c r="J11" i="10"/>
  <c r="J13" i="9"/>
  <c r="K13" i="9"/>
  <c r="M13" i="9"/>
  <c r="O13" i="9" s="1"/>
  <c r="P13" i="9" s="1"/>
  <c r="J14" i="9"/>
  <c r="K14" i="9"/>
  <c r="M14" i="9"/>
  <c r="O14" i="9" s="1"/>
  <c r="P14" i="9" s="1"/>
  <c r="J15" i="9"/>
  <c r="K15" i="9"/>
  <c r="L15" i="9" s="1"/>
  <c r="M15" i="9"/>
  <c r="O15" i="9" s="1"/>
  <c r="P15" i="9" s="1"/>
  <c r="J16" i="9"/>
  <c r="K16" i="9"/>
  <c r="M16" i="9"/>
  <c r="O16" i="9" s="1"/>
  <c r="P16" i="9" s="1"/>
  <c r="J17" i="9"/>
  <c r="K17" i="9"/>
  <c r="M17" i="9"/>
  <c r="O17" i="9"/>
  <c r="P17" i="9" s="1"/>
  <c r="J18" i="9"/>
  <c r="K18" i="9"/>
  <c r="M18" i="9"/>
  <c r="O18" i="9" s="1"/>
  <c r="P18" i="9" s="1"/>
  <c r="J19" i="9"/>
  <c r="K19" i="9"/>
  <c r="M19" i="9"/>
  <c r="O19" i="9" s="1"/>
  <c r="P19" i="9" s="1"/>
  <c r="J20" i="9"/>
  <c r="K20" i="9"/>
  <c r="L20" i="9" s="1"/>
  <c r="M20" i="9"/>
  <c r="O20" i="9" s="1"/>
  <c r="P20" i="9" s="1"/>
  <c r="J21" i="9"/>
  <c r="K21" i="9"/>
  <c r="M21" i="9"/>
  <c r="O21" i="9" s="1"/>
  <c r="P21" i="9" s="1"/>
  <c r="J22" i="9"/>
  <c r="K22" i="9"/>
  <c r="M22" i="9"/>
  <c r="O22" i="9" s="1"/>
  <c r="P22" i="9" s="1"/>
  <c r="J23" i="9"/>
  <c r="K23" i="9"/>
  <c r="L23" i="9" s="1"/>
  <c r="M23" i="9"/>
  <c r="O23" i="9" s="1"/>
  <c r="P23" i="9" s="1"/>
  <c r="J24" i="9"/>
  <c r="K24" i="9"/>
  <c r="M24" i="9"/>
  <c r="O24" i="9" s="1"/>
  <c r="P24" i="9" s="1"/>
  <c r="J25" i="9"/>
  <c r="K25" i="9"/>
  <c r="L25" i="9" s="1"/>
  <c r="M25" i="9"/>
  <c r="O25" i="9" s="1"/>
  <c r="P25" i="9" s="1"/>
  <c r="J26" i="9"/>
  <c r="K26" i="9"/>
  <c r="M26" i="9"/>
  <c r="O26" i="9" s="1"/>
  <c r="P26" i="9" s="1"/>
  <c r="J27" i="9"/>
  <c r="K27" i="9"/>
  <c r="M27" i="9"/>
  <c r="O27" i="9" s="1"/>
  <c r="P27" i="9" s="1"/>
  <c r="J28" i="9"/>
  <c r="K28" i="9"/>
  <c r="M28" i="9"/>
  <c r="O28" i="9" s="1"/>
  <c r="P28" i="9" s="1"/>
  <c r="J29" i="9"/>
  <c r="K29" i="9"/>
  <c r="L29" i="9" s="1"/>
  <c r="M29" i="9"/>
  <c r="O29" i="9" s="1"/>
  <c r="P29" i="9" s="1"/>
  <c r="J30" i="9"/>
  <c r="K30" i="9"/>
  <c r="M30" i="9"/>
  <c r="O30" i="9" s="1"/>
  <c r="P30" i="9" s="1"/>
  <c r="J31" i="9"/>
  <c r="K31" i="9"/>
  <c r="M31" i="9"/>
  <c r="O31" i="9" s="1"/>
  <c r="P31" i="9" s="1"/>
  <c r="J32" i="9"/>
  <c r="L32" i="9" s="1"/>
  <c r="K32" i="9"/>
  <c r="M32" i="9"/>
  <c r="O32" i="9" s="1"/>
  <c r="P32" i="9" s="1"/>
  <c r="J33" i="9"/>
  <c r="K33" i="9"/>
  <c r="M33" i="9"/>
  <c r="O33" i="9"/>
  <c r="P33" i="9" s="1"/>
  <c r="J34" i="9"/>
  <c r="K34" i="9"/>
  <c r="M34" i="9"/>
  <c r="O34" i="9" s="1"/>
  <c r="P34" i="9" s="1"/>
  <c r="J35" i="9"/>
  <c r="K35" i="9"/>
  <c r="M35" i="9"/>
  <c r="O35" i="9" s="1"/>
  <c r="P35" i="9" s="1"/>
  <c r="J36" i="9"/>
  <c r="K36" i="9"/>
  <c r="M36" i="9"/>
  <c r="O36" i="9" s="1"/>
  <c r="P36" i="9" s="1"/>
  <c r="J37" i="9"/>
  <c r="K37" i="9"/>
  <c r="L37" i="9" s="1"/>
  <c r="M37" i="9"/>
  <c r="O37" i="9" s="1"/>
  <c r="P37" i="9" s="1"/>
  <c r="J38" i="9"/>
  <c r="K38" i="9"/>
  <c r="M38" i="9"/>
  <c r="O38" i="9" s="1"/>
  <c r="P38" i="9" s="1"/>
  <c r="J39" i="9"/>
  <c r="K39" i="9"/>
  <c r="M39" i="9"/>
  <c r="O39" i="9" s="1"/>
  <c r="P39" i="9" s="1"/>
  <c r="J40" i="9"/>
  <c r="K40" i="9"/>
  <c r="L40" i="9" s="1"/>
  <c r="M40" i="9"/>
  <c r="O40" i="9" s="1"/>
  <c r="P40" i="9" s="1"/>
  <c r="J41" i="9"/>
  <c r="K41" i="9"/>
  <c r="L41" i="9" s="1"/>
  <c r="M41" i="9"/>
  <c r="O41" i="9" s="1"/>
  <c r="P41" i="9" s="1"/>
  <c r="J42" i="9"/>
  <c r="K42" i="9"/>
  <c r="M42" i="9"/>
  <c r="O42" i="9" s="1"/>
  <c r="P42" i="9" s="1"/>
  <c r="J43" i="9"/>
  <c r="K43" i="9"/>
  <c r="M43" i="9"/>
  <c r="O43" i="9" s="1"/>
  <c r="P43" i="9" s="1"/>
  <c r="J44" i="9"/>
  <c r="K44" i="9"/>
  <c r="M44" i="9"/>
  <c r="O44" i="9" s="1"/>
  <c r="P44" i="9" s="1"/>
  <c r="J45" i="9"/>
  <c r="K45" i="9"/>
  <c r="L45" i="9" s="1"/>
  <c r="M45" i="9"/>
  <c r="O45" i="9" s="1"/>
  <c r="P45" i="9" s="1"/>
  <c r="J46" i="9"/>
  <c r="K46" i="9"/>
  <c r="M46" i="9"/>
  <c r="O46" i="9" s="1"/>
  <c r="P46" i="9" s="1"/>
  <c r="L35" i="10" l="1"/>
  <c r="L25" i="10"/>
  <c r="L20" i="10"/>
  <c r="L15" i="10"/>
  <c r="L23" i="10"/>
  <c r="L41" i="10"/>
  <c r="L13" i="10"/>
  <c r="L21" i="10"/>
  <c r="L19" i="10"/>
  <c r="L42" i="10"/>
  <c r="L12" i="10"/>
  <c r="L22" i="10"/>
  <c r="L37" i="10"/>
  <c r="L38" i="10"/>
  <c r="L18" i="10"/>
  <c r="L17" i="10"/>
  <c r="L27" i="10"/>
  <c r="L32" i="10"/>
  <c r="L11" i="10"/>
  <c r="L14" i="10"/>
  <c r="L16" i="10"/>
  <c r="L29" i="10"/>
  <c r="L36" i="10"/>
  <c r="P43" i="10"/>
  <c r="J44" i="10" s="1"/>
  <c r="L34" i="10"/>
  <c r="L24" i="10"/>
  <c r="L26" i="10"/>
  <c r="L30" i="10"/>
  <c r="L28" i="10"/>
  <c r="L33" i="10"/>
  <c r="L40" i="10"/>
  <c r="L44" i="9"/>
  <c r="L36" i="9"/>
  <c r="L33" i="9"/>
  <c r="L28" i="9"/>
  <c r="L24" i="9"/>
  <c r="L17" i="9"/>
  <c r="L46" i="9"/>
  <c r="L31" i="9"/>
  <c r="L21" i="9"/>
  <c r="L16" i="9"/>
  <c r="L43" i="9"/>
  <c r="L42" i="9"/>
  <c r="L39" i="9"/>
  <c r="L38" i="9"/>
  <c r="L35" i="9"/>
  <c r="L34" i="9"/>
  <c r="L30" i="9"/>
  <c r="L27" i="9"/>
  <c r="L26" i="9"/>
  <c r="L22" i="9"/>
  <c r="L19" i="9"/>
  <c r="L18" i="9"/>
  <c r="L14" i="9"/>
  <c r="L13" i="9"/>
  <c r="M12" i="9"/>
  <c r="M11" i="9" l="1"/>
  <c r="O12" i="9" l="1"/>
  <c r="P12" i="9" s="1"/>
  <c r="O11" i="9"/>
  <c r="J11" i="9" l="1"/>
  <c r="K12" i="9" l="1"/>
  <c r="J12" i="9" l="1"/>
  <c r="L12" i="9" l="1"/>
  <c r="P11" i="9" l="1"/>
  <c r="P47" i="9" s="1"/>
  <c r="J48" i="9" s="1"/>
  <c r="K11" i="9" l="1"/>
  <c r="L11" i="9" l="1"/>
</calcChain>
</file>

<file path=xl/sharedStrings.xml><?xml version="1.0" encoding="utf-8"?>
<sst xmlns="http://schemas.openxmlformats.org/spreadsheetml/2006/main" count="204" uniqueCount="65">
  <si>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</si>
  <si>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</si>
  <si>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</si>
  <si>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</si>
  <si>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</si>
  <si>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</si>
  <si>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</si>
  <si>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</si>
  <si>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</si>
  <si>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</si>
  <si>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</si>
  <si>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</si>
  <si>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</si>
  <si>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</si>
  <si>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</si>
  <si>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</si>
  <si>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Ценовая информация без НДС (руб.)**</t>
  </si>
  <si>
    <t>Расчет НМЦК*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</si>
  <si>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- Порядок)
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</si>
  <si>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</si>
  <si>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</si>
  <si>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>штука</t>
  </si>
  <si>
    <t xml:space="preserve">** Начальная цена единицы медицинского изделия (далее - НЦЕ) определяется минимальным значением цены из цен собранных заказчиком в соотвествии с п. 9 Порядка 
</t>
  </si>
  <si>
    <t>*** Столбец 14 заполняется  Заказчиком самостоятельно с учетом требований Налогового кодекса Российской Федерации, постановления Правительства Российской Федерации от 30.09.2015 № 1042 «Об утверждении перечня медицинских товаров, реализация которых на территории российской федерации и ввоз которых на территорию российской федерации и иные территории, находящиеся под ее юрисдикцией, не подлежат обложению (освобождаются от обложения) налогом на добавленную стоимость», постановления Правительства Российской Федерации от 15.09.2015 № 688 «Об утверждении перечней кодов медицинских товаров, облагаемых налогом на добавленную стоимость по налоговой ставке 10 процентов».</t>
  </si>
  <si>
    <t xml:space="preserve">Минимальное ценовое предложение без НДС (руб.)**
</t>
  </si>
  <si>
    <t>Наименование объекта закупки</t>
  </si>
  <si>
    <t>НДС (%)</t>
  </si>
  <si>
    <t xml:space="preserve">****Столбец 2 заполняется Заказчиком с учетом его потребности в соответвии с Описанием объекта закупки с обязательным указанием наименования по КТРУ и номера позиции, например: "Бинт эластичный, нелатексный, нестерильный, одноразового использования Позиция 36"
</t>
  </si>
  <si>
    <t xml:space="preserve">Заказчик: Санкт-Петербургское государственное бюджетное учреждение здравоохранения «Городская поликлиника № 38» </t>
  </si>
  <si>
    <t>Дата подготовки обоснования НМЦК  18.12.2025.</t>
  </si>
  <si>
    <t>Контрактный управляющий Марченко И.С.</t>
  </si>
  <si>
    <t>Ф.И.О. исполнителя: Марченко И.С.</t>
  </si>
  <si>
    <t>Поставка медицинских изделий для нужд отделения скорой медицинской помощи СПб ГБУЗ "Городская поликлиника № 38"</t>
  </si>
  <si>
    <t>Ценовое предложение № 1 Вх. 77 от 29.04.2026</t>
  </si>
  <si>
    <t>Ценовое предложение № 2 Вх. 78 от 29.04.2026</t>
  </si>
  <si>
    <t>Ценовое предложение № 3 Вх. 79 от 29.04.2026</t>
  </si>
  <si>
    <t>21.20.24.131-00000011 - Рулон марлевый тканый</t>
  </si>
  <si>
    <t>21.20.24.133-00000010 - Бинт эластичный, нелатексный, нестерильный, одноразового использования</t>
  </si>
  <si>
    <t>Бинт/рулон марлевый тканый¹ тип 3</t>
  </si>
  <si>
    <t>Бинт/рулон марлевый тканый¹ тип 5</t>
  </si>
  <si>
    <t>21.20.24.150-00000052 - Вата</t>
  </si>
  <si>
    <t>21.20.24.110-00000006 - Лейкопластырь для поверхностных ран, антибактериальный</t>
  </si>
  <si>
    <t>21.20.24.110-00000005 - Лейкопластырь для поверхностных ран</t>
  </si>
  <si>
    <t>21.20.24.169-00000001 - Салфетка антисептическая</t>
  </si>
  <si>
    <t>21.20.24.160-00000006 - Салфетка для стимуляции дыхания</t>
  </si>
  <si>
    <t>21.20.24.150-00000077 - Салфетка марлевая тканая</t>
  </si>
  <si>
    <t>32.50.50.190-00001185 - Простыня хирургическая общего назначения, одноразового использования, стерильная</t>
  </si>
  <si>
    <t>Катетер урологический женский стерильный</t>
  </si>
  <si>
    <t>32.50.13.190-00007472 - Щипцы универсальные, одноразового использования</t>
  </si>
  <si>
    <t>32.50.13.190-00007792 - Зонд ректальный</t>
  </si>
  <si>
    <t>Фонарик диагностический</t>
  </si>
  <si>
    <t>32.50.22.126-00000012 - Бандаж на шейный отдел позвоночника</t>
  </si>
  <si>
    <t>32.50.13.190-00007575 - Зажим для пуповины, одноразового использования</t>
  </si>
  <si>
    <t>14.12.30.190-00000020 - Набор белья для осмотра/хирургических процедур, стерильный, одноразового использования</t>
  </si>
  <si>
    <t>32.50.13.190-00007461 - Стилет для воздуховода, одноразового использования</t>
  </si>
  <si>
    <t>32.50.13.110-00005042 - Игла для забора крови, стандартная</t>
  </si>
  <si>
    <t>32.50.50.190-00002073 - Трубка эндотрахеальная, одноразового использования</t>
  </si>
  <si>
    <t>32.50.50.190-00002057 - Трубка эндотрахеальная, одноразового использования</t>
  </si>
  <si>
    <t>32.50.50.190-00002035 - Трубка эндотрахеальная, одноразового использования</t>
  </si>
  <si>
    <t>32.50.13.190-00007105 - Фиксатор трахеостомической трубки на шее пациента, многоразового использования</t>
  </si>
  <si>
    <t>Шприц Жане одноразовый с наконечником Luer-Lock</t>
  </si>
  <si>
    <t>32.50.13.110-00005716 – Зонд</t>
  </si>
  <si>
    <t>32.50.21.129-00000035 - Маска ларингеальная, одноразового использования</t>
  </si>
  <si>
    <t>Дата подготовки обоснования НМЦК  29.04.2026.</t>
  </si>
  <si>
    <t>32.50.13.190-00007463 - Фиксатор эндотрахеальной трубки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</si>
</sst>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91E4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rgb="FF2A2C3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2" fillId="0" borderId="0" xfId="0" applyFont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Protection="1"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7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 justifyLastLine="1"/>
      <protection locked="0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3" borderId="1" xfId="0" applyNumberFormat="1" applyFont="1" applyFill="1" applyBorder="1" applyAlignment="1" applyProtection="1">
      <alignment horizontal="center" vertical="center" justifyLastLine="1"/>
      <protection hidden="1"/>
    </xf>
    <xf numFmtId="3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1" xfId="0" applyNumberFormat="1" applyFont="1" applyBorder="1" applyAlignment="1" applyProtection="1">
      <alignment horizontal="center" vertical="center" wrapText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0" borderId="0" xfId="0" applyNumberFormat="1" applyFont="1" applyProtection="1">
      <protection hidden="1"/>
    </xf>
    <xf numFmtId="0" fontId="7" fillId="0" borderId="0" xfId="0" applyFont="1" applyBorder="1" applyProtection="1">
      <protection locked="0"/>
    </xf>
    <xf numFmtId="4" fontId="7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>
      <alignment wrapText="1"/>
    </xf>
    <xf numFmtId="0" fontId="11" fillId="0" borderId="12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wrapText="1"/>
    </xf>
    <xf numFmtId="0" fontId="12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0" borderId="12" xfId="0" applyFont="1" applyBorder="1" applyAlignment="1">
      <alignment wrapText="1"/>
    </xf>
    <xf numFmtId="0" fontId="13" fillId="0" borderId="12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top" wrapText="1"/>
      <protection locked="0"/>
    </xf>
    <xf numFmtId="4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wrapText="1"/>
    </xf>
    <xf numFmtId="0" fontId="2" fillId="3" borderId="1" xfId="0" applyFont="1" applyFill="1" applyBorder="1" applyAlignment="1" applyProtection="1">
      <alignment horizontal="center" vertical="center" wrapText="1" justifyLastLine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6" fillId="3" borderId="0" xfId="0" applyFont="1" applyFill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7" fillId="0" borderId="0" xfId="0" applyFont="1" applyAlignment="1">
      <alignment horizontal="left" vertical="top" wrapText="1"/>
    </xf>
    <xf numFmtId="0" fontId="3" fillId="5" borderId="0" xfId="0" applyFont="1" applyFill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2" fontId="3" fillId="3" borderId="6" xfId="0" applyNumberFormat="1" applyFont="1" applyFill="1" applyBorder="1" applyAlignment="1" applyProtection="1">
      <alignment horizontal="center" vertical="top" wrapText="1"/>
      <protection locked="0"/>
    </xf>
    <xf numFmtId="2" fontId="3" fillId="3" borderId="10" xfId="0" applyNumberFormat="1" applyFont="1" applyFill="1" applyBorder="1" applyAlignment="1" applyProtection="1">
      <alignment horizontal="center" vertical="top" wrapText="1"/>
      <protection locked="0"/>
    </xf>
    <xf numFmtId="2" fontId="3" fillId="3" borderId="7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2" fontId="3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3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7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wrapText="1"/>
      <protection locked="0"/>
    </xf>
    <xf numFmtId="0" fontId="7" fillId="0" borderId="13" xfId="0" applyFont="1" applyBorder="1" applyAlignment="1" applyProtection="1">
      <alignment horizontal="center" wrapText="1"/>
      <protection locked="0"/>
    </xf>
    <xf numFmtId="2" fontId="3" fillId="0" borderId="0" xfId="0" applyNumberFormat="1" applyFont="1" applyFill="1" applyBorder="1" applyAlignment="1" applyProtection="1">
      <alignment horizontal="right" vertical="center" wrapText="1"/>
      <protection locked="0"/>
    </xf>
    <xf numFmtId="2" fontId="3" fillId="0" borderId="14" xfId="0" applyNumberFormat="1" applyFont="1" applyFill="1" applyBorder="1" applyAlignment="1" applyProtection="1">
      <alignment horizontal="right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1875" y="3038475"/>
          <a:ext cx="971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0990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1"/>
  <sheetViews>
    <sheetView zoomScale="90" zoomScaleNormal="90" workbookViewId="0">
      <selection sqref="A1:XFD1048576"/>
    </sheetView>
  </sheetViews>
  <sheetFormatPr defaultColWidth="9.140625" defaultRowHeight="12.75" x14ac:dyDescent="0.2"/>
  <cols>
    <col min="1" max="1" width="4.85546875" style="9" customWidth="1"/>
    <col min="2" max="2" width="18.85546875" style="38" customWidth="1"/>
    <col min="3" max="3" width="6.7109375" style="9" customWidth="1"/>
    <col min="4" max="4" width="7.140625" style="9" customWidth="1"/>
    <col min="5" max="7" width="13.42578125" style="9" customWidth="1"/>
    <col min="8" max="8" width="19" style="9" hidden="1" customWidth="1"/>
    <col min="9" max="9" width="18.28515625" style="9" hidden="1" customWidth="1"/>
    <col min="10" max="10" width="17.140625" style="41" customWidth="1"/>
    <col min="11" max="11" width="15.42578125" style="9" customWidth="1"/>
    <col min="12" max="12" width="14.85546875" style="9" customWidth="1"/>
    <col min="13" max="13" width="13.85546875" style="9" customWidth="1"/>
    <col min="14" max="14" width="7.28515625" style="9" customWidth="1"/>
    <col min="15" max="15" width="13.28515625" style="9" customWidth="1"/>
    <col min="16" max="16" width="14.42578125" style="40" customWidth="1"/>
    <col min="17" max="16384" width="9.140625" style="9"/>
  </cols>
  <sheetData>
    <row r="1" spans="1:16" ht="15.75" customHeight="1" x14ac:dyDescent="0.2">
      <c r="A1" s="69" t="s">
        <v>32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x14ac:dyDescent="0.2">
      <c r="A2" s="1"/>
      <c r="B2" s="10"/>
      <c r="C2" s="1"/>
      <c r="D2" s="1"/>
      <c r="E2" s="1"/>
      <c r="F2" s="1"/>
      <c r="G2" s="1"/>
      <c r="H2" s="1"/>
      <c r="I2" s="1"/>
      <c r="J2" s="4"/>
      <c r="K2" s="1"/>
      <c r="L2" s="1"/>
      <c r="M2" s="1"/>
      <c r="N2" s="7"/>
      <c r="O2" s="7"/>
      <c r="P2" s="7"/>
    </row>
    <row r="3" spans="1:16" x14ac:dyDescent="0.2">
      <c r="A3" s="72" t="s">
        <v>28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</row>
    <row r="4" spans="1:16" ht="29.25" customHeight="1" x14ac:dyDescent="0.2">
      <c r="A4" s="76" t="s">
        <v>12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</row>
    <row r="5" spans="1:16" x14ac:dyDescent="0.2">
      <c r="A5" s="11"/>
      <c r="B5" s="12"/>
      <c r="C5" s="11"/>
      <c r="D5" s="11"/>
      <c r="E5" s="11"/>
      <c r="F5" s="11"/>
      <c r="G5" s="11"/>
      <c r="H5" s="11"/>
      <c r="I5" s="11"/>
      <c r="J5" s="13"/>
      <c r="K5" s="11"/>
      <c r="L5" s="11"/>
      <c r="M5" s="11"/>
      <c r="N5" s="11"/>
      <c r="O5" s="11"/>
      <c r="P5" s="11"/>
    </row>
    <row r="6" spans="1:16" ht="37.5" customHeight="1" x14ac:dyDescent="0.2">
      <c r="A6" s="77" t="s">
        <v>8</v>
      </c>
      <c r="B6" s="78"/>
      <c r="C6" s="79" t="s">
        <v>9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1"/>
    </row>
    <row r="7" spans="1:16" ht="15.75" customHeight="1" x14ac:dyDescent="0.2">
      <c r="A7" s="79" t="s">
        <v>17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1"/>
    </row>
    <row r="8" spans="1:16" ht="27.75" customHeight="1" x14ac:dyDescent="0.2">
      <c r="A8" s="98" t="s">
        <v>1</v>
      </c>
      <c r="B8" s="73" t="s">
        <v>25</v>
      </c>
      <c r="C8" s="99" t="s">
        <v>2</v>
      </c>
      <c r="D8" s="99" t="s">
        <v>0</v>
      </c>
      <c r="E8" s="94" t="s">
        <v>16</v>
      </c>
      <c r="F8" s="94"/>
      <c r="G8" s="94"/>
      <c r="H8" s="94"/>
      <c r="I8" s="94"/>
      <c r="J8" s="84" t="s">
        <v>3</v>
      </c>
      <c r="K8" s="85"/>
      <c r="L8" s="86"/>
      <c r="M8" s="73" t="s">
        <v>24</v>
      </c>
      <c r="N8" s="96" t="s">
        <v>26</v>
      </c>
      <c r="O8" s="94" t="s">
        <v>11</v>
      </c>
      <c r="P8" s="88" t="s">
        <v>13</v>
      </c>
    </row>
    <row r="9" spans="1:16" ht="110.25" customHeight="1" x14ac:dyDescent="0.2">
      <c r="A9" s="73"/>
      <c r="B9" s="98"/>
      <c r="C9" s="99"/>
      <c r="D9" s="99"/>
      <c r="E9" s="3" t="s">
        <v>33</v>
      </c>
      <c r="F9" s="3" t="s">
        <v>34</v>
      </c>
      <c r="G9" s="3" t="s">
        <v>35</v>
      </c>
      <c r="H9" s="3" t="s">
        <v>19</v>
      </c>
      <c r="I9" s="3" t="s">
        <v>20</v>
      </c>
      <c r="J9" s="5" t="s">
        <v>14</v>
      </c>
      <c r="K9" s="2" t="s">
        <v>4</v>
      </c>
      <c r="L9" s="2" t="s">
        <v>5</v>
      </c>
      <c r="M9" s="74"/>
      <c r="N9" s="97"/>
      <c r="O9" s="95"/>
      <c r="P9" s="89"/>
    </row>
    <row r="10" spans="1:16" ht="18.75" customHeight="1" thickBot="1" x14ac:dyDescent="0.25">
      <c r="A10" s="14">
        <v>1</v>
      </c>
      <c r="B10" s="15">
        <v>2</v>
      </c>
      <c r="C10" s="16">
        <v>3</v>
      </c>
      <c r="D10" s="17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7">
        <v>8</v>
      </c>
      <c r="K10" s="17">
        <v>9</v>
      </c>
      <c r="L10" s="17">
        <v>10</v>
      </c>
      <c r="M10" s="15">
        <v>11</v>
      </c>
      <c r="N10" s="19">
        <v>12</v>
      </c>
      <c r="O10" s="20">
        <v>13</v>
      </c>
      <c r="P10" s="21">
        <v>14</v>
      </c>
    </row>
    <row r="11" spans="1:16" ht="82.5" customHeight="1" thickBot="1" x14ac:dyDescent="0.25">
      <c r="A11" s="3">
        <v>1</v>
      </c>
      <c r="B11" s="45" t="s">
        <v>36</v>
      </c>
      <c r="C11" s="22" t="s">
        <v>21</v>
      </c>
      <c r="D11" s="53">
        <v>25</v>
      </c>
      <c r="E11" s="23">
        <v>17.12</v>
      </c>
      <c r="F11" s="24">
        <v>17.29</v>
      </c>
      <c r="G11" s="24">
        <v>17.38</v>
      </c>
      <c r="H11" s="24"/>
      <c r="I11" s="23"/>
      <c r="J11" s="25">
        <f>ROUND(AVERAGE(E11,F11,G11,H11,I11),2)</f>
        <v>17.260000000000002</v>
      </c>
      <c r="K11" s="26">
        <f>STDEV(E11:I11)</f>
        <v>0.13203534880225465</v>
      </c>
      <c r="L11" s="26">
        <f>K11/J11*100</f>
        <v>0.76497884589950538</v>
      </c>
      <c r="M11" s="6">
        <f>MIN(E11:G11)</f>
        <v>17.12</v>
      </c>
      <c r="N11" s="27">
        <v>0</v>
      </c>
      <c r="O11" s="28">
        <f>ROUND(M11+(M11*(N11/100)),2)</f>
        <v>17.12</v>
      </c>
      <c r="P11" s="29">
        <f>O11*D11</f>
        <v>428</v>
      </c>
    </row>
    <row r="12" spans="1:16" ht="81.75" customHeight="1" thickBot="1" x14ac:dyDescent="0.25">
      <c r="A12" s="3">
        <v>2</v>
      </c>
      <c r="B12" s="46" t="s">
        <v>37</v>
      </c>
      <c r="C12" s="22" t="s">
        <v>21</v>
      </c>
      <c r="D12" s="54">
        <v>40</v>
      </c>
      <c r="E12" s="23">
        <v>274.72000000000003</v>
      </c>
      <c r="F12" s="24">
        <v>277.47000000000003</v>
      </c>
      <c r="G12" s="24">
        <v>278.83999999999997</v>
      </c>
      <c r="H12" s="24"/>
      <c r="I12" s="23"/>
      <c r="J12" s="25">
        <f>ROUND(AVERAGE(E12,F12,G12,H12,I12),2)</f>
        <v>277.01</v>
      </c>
      <c r="K12" s="26">
        <f>STDEV(E12:I12)</f>
        <v>2.0981658657026867</v>
      </c>
      <c r="L12" s="26">
        <f>K12/J12*100</f>
        <v>0.75743325717580112</v>
      </c>
      <c r="M12" s="6">
        <f>MIN(E12:G12)</f>
        <v>274.72000000000003</v>
      </c>
      <c r="N12" s="27">
        <v>0</v>
      </c>
      <c r="O12" s="28">
        <f t="shared" ref="O12" si="0">ROUND(M12+(M12*(N12/100)),2)</f>
        <v>274.72000000000003</v>
      </c>
      <c r="P12" s="29">
        <f>O12*D12</f>
        <v>10988.800000000001</v>
      </c>
    </row>
    <row r="13" spans="1:16" ht="81.75" customHeight="1" thickBot="1" x14ac:dyDescent="0.25">
      <c r="A13" s="3">
        <v>3</v>
      </c>
      <c r="B13" s="47" t="s">
        <v>38</v>
      </c>
      <c r="C13" s="22" t="s">
        <v>21</v>
      </c>
      <c r="D13" s="55">
        <v>25</v>
      </c>
      <c r="E13" s="23">
        <v>24.38</v>
      </c>
      <c r="F13" s="24">
        <v>24.62</v>
      </c>
      <c r="G13" s="24">
        <v>24.75</v>
      </c>
      <c r="H13" s="24"/>
      <c r="I13" s="23"/>
      <c r="J13" s="25">
        <f t="shared" ref="J13:J46" si="1">ROUND(AVERAGE(E13,F13,G13,H13,I13),2)</f>
        <v>24.58</v>
      </c>
      <c r="K13" s="26">
        <f t="shared" ref="K13:K46" si="2">STDEV(E13:I13)</f>
        <v>0.18770544300401515</v>
      </c>
      <c r="L13" s="26">
        <f t="shared" ref="L13:L46" si="3">K13/J13*100</f>
        <v>0.76365111067540747</v>
      </c>
      <c r="M13" s="6">
        <f t="shared" ref="M13:M46" si="4">MIN(E13:G13)</f>
        <v>24.38</v>
      </c>
      <c r="N13" s="27">
        <v>0</v>
      </c>
      <c r="O13" s="28">
        <f t="shared" ref="O13:O46" si="5">ROUND(M13+(M13*(N13/100)),2)</f>
        <v>24.38</v>
      </c>
      <c r="P13" s="29">
        <f t="shared" ref="P13:P46" si="6">O13*D13</f>
        <v>609.5</v>
      </c>
    </row>
    <row r="14" spans="1:16" ht="81.75" customHeight="1" thickBot="1" x14ac:dyDescent="0.25">
      <c r="A14" s="3">
        <v>4</v>
      </c>
      <c r="B14" s="46" t="s">
        <v>37</v>
      </c>
      <c r="C14" s="22" t="s">
        <v>21</v>
      </c>
      <c r="D14" s="54">
        <v>40</v>
      </c>
      <c r="E14" s="23">
        <v>304.99</v>
      </c>
      <c r="F14" s="24">
        <v>308.04000000000002</v>
      </c>
      <c r="G14" s="24">
        <v>309.56</v>
      </c>
      <c r="H14" s="24"/>
      <c r="I14" s="23"/>
      <c r="J14" s="25">
        <f t="shared" si="1"/>
        <v>307.52999999999997</v>
      </c>
      <c r="K14" s="26">
        <f t="shared" si="2"/>
        <v>2.3272945666588902</v>
      </c>
      <c r="L14" s="26">
        <f t="shared" si="3"/>
        <v>0.75676993030237383</v>
      </c>
      <c r="M14" s="6">
        <f t="shared" si="4"/>
        <v>304.99</v>
      </c>
      <c r="N14" s="27">
        <v>0</v>
      </c>
      <c r="O14" s="28">
        <f t="shared" si="5"/>
        <v>304.99</v>
      </c>
      <c r="P14" s="29">
        <f t="shared" si="6"/>
        <v>12199.6</v>
      </c>
    </row>
    <row r="15" spans="1:16" ht="81.75" customHeight="1" thickBot="1" x14ac:dyDescent="0.25">
      <c r="A15" s="3">
        <v>5</v>
      </c>
      <c r="B15" s="47" t="s">
        <v>39</v>
      </c>
      <c r="C15" s="22" t="s">
        <v>21</v>
      </c>
      <c r="D15" s="55">
        <v>25</v>
      </c>
      <c r="E15" s="23">
        <v>45.54</v>
      </c>
      <c r="F15" s="24">
        <v>46</v>
      </c>
      <c r="G15" s="24">
        <v>46.22</v>
      </c>
      <c r="H15" s="24"/>
      <c r="I15" s="23"/>
      <c r="J15" s="25">
        <f t="shared" si="1"/>
        <v>45.92</v>
      </c>
      <c r="K15" s="26">
        <f t="shared" si="2"/>
        <v>0.3469870314579494</v>
      </c>
      <c r="L15" s="26">
        <f t="shared" si="3"/>
        <v>0.75563377930738107</v>
      </c>
      <c r="M15" s="6">
        <f t="shared" si="4"/>
        <v>45.54</v>
      </c>
      <c r="N15" s="27">
        <v>0</v>
      </c>
      <c r="O15" s="28">
        <f t="shared" si="5"/>
        <v>45.54</v>
      </c>
      <c r="P15" s="29">
        <f t="shared" si="6"/>
        <v>1138.5</v>
      </c>
    </row>
    <row r="16" spans="1:16" ht="81.75" customHeight="1" thickBot="1" x14ac:dyDescent="0.25">
      <c r="A16" s="3">
        <v>6</v>
      </c>
      <c r="B16" s="48" t="s">
        <v>40</v>
      </c>
      <c r="C16" s="22" t="s">
        <v>21</v>
      </c>
      <c r="D16" s="55">
        <v>5</v>
      </c>
      <c r="E16" s="23">
        <v>34.5</v>
      </c>
      <c r="F16" s="24">
        <v>34.85</v>
      </c>
      <c r="G16" s="24">
        <v>35.020000000000003</v>
      </c>
      <c r="H16" s="24"/>
      <c r="I16" s="23"/>
      <c r="J16" s="25">
        <f t="shared" si="1"/>
        <v>34.79</v>
      </c>
      <c r="K16" s="26">
        <f t="shared" si="2"/>
        <v>0.26514147167125857</v>
      </c>
      <c r="L16" s="26">
        <f t="shared" si="3"/>
        <v>0.76211978060149055</v>
      </c>
      <c r="M16" s="6">
        <f t="shared" si="4"/>
        <v>34.5</v>
      </c>
      <c r="N16" s="27">
        <v>0</v>
      </c>
      <c r="O16" s="28">
        <f t="shared" si="5"/>
        <v>34.5</v>
      </c>
      <c r="P16" s="29">
        <f t="shared" si="6"/>
        <v>172.5</v>
      </c>
    </row>
    <row r="17" spans="1:16" ht="81.75" customHeight="1" thickBot="1" x14ac:dyDescent="0.25">
      <c r="A17" s="3">
        <v>7</v>
      </c>
      <c r="B17" s="49" t="s">
        <v>41</v>
      </c>
      <c r="C17" s="22" t="s">
        <v>21</v>
      </c>
      <c r="D17" s="55">
        <v>50</v>
      </c>
      <c r="E17" s="23">
        <v>6.18</v>
      </c>
      <c r="F17" s="24">
        <v>6.24</v>
      </c>
      <c r="G17" s="24">
        <v>6.27</v>
      </c>
      <c r="H17" s="24"/>
      <c r="I17" s="23"/>
      <c r="J17" s="25">
        <f t="shared" si="1"/>
        <v>6.23</v>
      </c>
      <c r="K17" s="26">
        <f t="shared" si="2"/>
        <v>4.5825756949558392E-2</v>
      </c>
      <c r="L17" s="26">
        <f t="shared" si="3"/>
        <v>0.73556592214379435</v>
      </c>
      <c r="M17" s="6">
        <f t="shared" si="4"/>
        <v>6.18</v>
      </c>
      <c r="N17" s="27">
        <v>0</v>
      </c>
      <c r="O17" s="28">
        <f t="shared" si="5"/>
        <v>6.18</v>
      </c>
      <c r="P17" s="29">
        <f t="shared" si="6"/>
        <v>309</v>
      </c>
    </row>
    <row r="18" spans="1:16" ht="81.75" customHeight="1" thickBot="1" x14ac:dyDescent="0.25">
      <c r="A18" s="3">
        <v>8</v>
      </c>
      <c r="B18" s="50" t="s">
        <v>42</v>
      </c>
      <c r="C18" s="22" t="s">
        <v>21</v>
      </c>
      <c r="D18" s="55">
        <v>75000</v>
      </c>
      <c r="E18" s="23">
        <v>0.48</v>
      </c>
      <c r="F18" s="24">
        <v>0.49</v>
      </c>
      <c r="G18" s="24">
        <v>0.49</v>
      </c>
      <c r="H18" s="24"/>
      <c r="I18" s="23"/>
      <c r="J18" s="25">
        <f t="shared" si="1"/>
        <v>0.49</v>
      </c>
      <c r="K18" s="26">
        <f t="shared" si="2"/>
        <v>5.7735026918962623E-3</v>
      </c>
      <c r="L18" s="26">
        <f t="shared" si="3"/>
        <v>1.1782658554890331</v>
      </c>
      <c r="M18" s="6">
        <f t="shared" si="4"/>
        <v>0.48</v>
      </c>
      <c r="N18" s="27">
        <v>0</v>
      </c>
      <c r="O18" s="28">
        <f t="shared" si="5"/>
        <v>0.48</v>
      </c>
      <c r="P18" s="29">
        <f t="shared" si="6"/>
        <v>36000</v>
      </c>
    </row>
    <row r="19" spans="1:16" ht="81.75" customHeight="1" thickBot="1" x14ac:dyDescent="0.25">
      <c r="A19" s="3">
        <v>9</v>
      </c>
      <c r="B19" s="50" t="s">
        <v>43</v>
      </c>
      <c r="C19" s="22" t="s">
        <v>21</v>
      </c>
      <c r="D19" s="55">
        <v>20</v>
      </c>
      <c r="E19" s="23">
        <v>25.6</v>
      </c>
      <c r="F19" s="24">
        <v>25.86</v>
      </c>
      <c r="G19" s="24">
        <v>25.98</v>
      </c>
      <c r="H19" s="24"/>
      <c r="I19" s="23"/>
      <c r="J19" s="25">
        <f t="shared" si="1"/>
        <v>25.81</v>
      </c>
      <c r="K19" s="26">
        <f t="shared" si="2"/>
        <v>0.19425069712444554</v>
      </c>
      <c r="L19" s="26">
        <f t="shared" si="3"/>
        <v>0.7526179663868483</v>
      </c>
      <c r="M19" s="6">
        <f t="shared" si="4"/>
        <v>25.6</v>
      </c>
      <c r="N19" s="27">
        <v>0</v>
      </c>
      <c r="O19" s="28">
        <f t="shared" si="5"/>
        <v>25.6</v>
      </c>
      <c r="P19" s="29">
        <f t="shared" si="6"/>
        <v>512</v>
      </c>
    </row>
    <row r="20" spans="1:16" ht="81.75" customHeight="1" thickBot="1" x14ac:dyDescent="0.25">
      <c r="A20" s="3">
        <v>10</v>
      </c>
      <c r="B20" s="48" t="s">
        <v>44</v>
      </c>
      <c r="C20" s="22" t="s">
        <v>21</v>
      </c>
      <c r="D20" s="55">
        <v>20</v>
      </c>
      <c r="E20" s="23">
        <v>9.5399999999999991</v>
      </c>
      <c r="F20" s="24">
        <v>9.64</v>
      </c>
      <c r="G20" s="24">
        <v>9.68</v>
      </c>
      <c r="H20" s="24"/>
      <c r="I20" s="23"/>
      <c r="J20" s="25">
        <f t="shared" si="1"/>
        <v>9.6199999999999992</v>
      </c>
      <c r="K20" s="26">
        <f t="shared" si="2"/>
        <v>7.211102550928021E-2</v>
      </c>
      <c r="L20" s="26">
        <f t="shared" si="3"/>
        <v>0.74959485976382767</v>
      </c>
      <c r="M20" s="6">
        <f t="shared" si="4"/>
        <v>9.5399999999999991</v>
      </c>
      <c r="N20" s="27">
        <v>0</v>
      </c>
      <c r="O20" s="28">
        <f t="shared" si="5"/>
        <v>9.5399999999999991</v>
      </c>
      <c r="P20" s="29">
        <f t="shared" si="6"/>
        <v>190.79999999999998</v>
      </c>
    </row>
    <row r="21" spans="1:16" ht="81.75" customHeight="1" thickBot="1" x14ac:dyDescent="0.25">
      <c r="A21" s="3">
        <v>11</v>
      </c>
      <c r="B21" s="51" t="s">
        <v>45</v>
      </c>
      <c r="C21" s="22" t="s">
        <v>21</v>
      </c>
      <c r="D21" s="54">
        <v>200</v>
      </c>
      <c r="E21" s="23">
        <v>2.5299999999999998</v>
      </c>
      <c r="F21" s="24">
        <v>2.5499999999999998</v>
      </c>
      <c r="G21" s="24">
        <v>2.57</v>
      </c>
      <c r="H21" s="24"/>
      <c r="I21" s="23"/>
      <c r="J21" s="25">
        <f t="shared" si="1"/>
        <v>2.5499999999999998</v>
      </c>
      <c r="K21" s="26">
        <f t="shared" si="2"/>
        <v>2.0000000000000018E-2</v>
      </c>
      <c r="L21" s="26">
        <f t="shared" si="3"/>
        <v>0.78431372549019673</v>
      </c>
      <c r="M21" s="6">
        <f t="shared" si="4"/>
        <v>2.5299999999999998</v>
      </c>
      <c r="N21" s="27">
        <v>0</v>
      </c>
      <c r="O21" s="28">
        <f t="shared" si="5"/>
        <v>2.5299999999999998</v>
      </c>
      <c r="P21" s="29">
        <f t="shared" si="6"/>
        <v>505.99999999999994</v>
      </c>
    </row>
    <row r="22" spans="1:16" ht="81.75" customHeight="1" thickBot="1" x14ac:dyDescent="0.25">
      <c r="A22" s="3">
        <v>12</v>
      </c>
      <c r="B22" s="46" t="s">
        <v>45</v>
      </c>
      <c r="C22" s="22" t="s">
        <v>21</v>
      </c>
      <c r="D22" s="54">
        <v>50</v>
      </c>
      <c r="E22" s="23">
        <v>10.4</v>
      </c>
      <c r="F22" s="24">
        <v>10.5</v>
      </c>
      <c r="G22" s="24">
        <v>10.56</v>
      </c>
      <c r="H22" s="24"/>
      <c r="I22" s="23"/>
      <c r="J22" s="25">
        <f t="shared" si="1"/>
        <v>10.49</v>
      </c>
      <c r="K22" s="26">
        <f t="shared" si="2"/>
        <v>8.0829037686547645E-2</v>
      </c>
      <c r="L22" s="26">
        <f t="shared" si="3"/>
        <v>0.7705342010157068</v>
      </c>
      <c r="M22" s="6">
        <f t="shared" si="4"/>
        <v>10.4</v>
      </c>
      <c r="N22" s="27">
        <v>0</v>
      </c>
      <c r="O22" s="28">
        <f t="shared" si="5"/>
        <v>10.4</v>
      </c>
      <c r="P22" s="29">
        <f t="shared" si="6"/>
        <v>520</v>
      </c>
    </row>
    <row r="23" spans="1:16" ht="81.75" customHeight="1" thickBot="1" x14ac:dyDescent="0.25">
      <c r="A23" s="3">
        <v>13</v>
      </c>
      <c r="B23" s="49" t="s">
        <v>46</v>
      </c>
      <c r="C23" s="22" t="s">
        <v>21</v>
      </c>
      <c r="D23" s="55">
        <v>20</v>
      </c>
      <c r="E23" s="23">
        <v>41.89</v>
      </c>
      <c r="F23" s="24">
        <v>42.31</v>
      </c>
      <c r="G23" s="24">
        <v>42.52</v>
      </c>
      <c r="H23" s="24"/>
      <c r="I23" s="23"/>
      <c r="J23" s="25">
        <f t="shared" si="1"/>
        <v>42.24</v>
      </c>
      <c r="K23" s="26">
        <f t="shared" si="2"/>
        <v>0.3207802986469101</v>
      </c>
      <c r="L23" s="26">
        <f t="shared" si="3"/>
        <v>0.75942305550878342</v>
      </c>
      <c r="M23" s="6">
        <f t="shared" si="4"/>
        <v>41.89</v>
      </c>
      <c r="N23" s="27">
        <v>0</v>
      </c>
      <c r="O23" s="28">
        <f t="shared" si="5"/>
        <v>41.89</v>
      </c>
      <c r="P23" s="29">
        <f t="shared" si="6"/>
        <v>837.8</v>
      </c>
    </row>
    <row r="24" spans="1:16" ht="81.75" customHeight="1" thickBot="1" x14ac:dyDescent="0.25">
      <c r="A24" s="3">
        <v>14</v>
      </c>
      <c r="B24" s="47" t="s">
        <v>47</v>
      </c>
      <c r="C24" s="22" t="s">
        <v>21</v>
      </c>
      <c r="D24" s="55">
        <v>10</v>
      </c>
      <c r="E24" s="23">
        <v>18.399999999999999</v>
      </c>
      <c r="F24" s="24">
        <v>18.579999999999998</v>
      </c>
      <c r="G24" s="24">
        <v>18.68</v>
      </c>
      <c r="H24" s="24"/>
      <c r="I24" s="23"/>
      <c r="J24" s="25">
        <f t="shared" si="1"/>
        <v>18.55</v>
      </c>
      <c r="K24" s="26">
        <f t="shared" si="2"/>
        <v>0.14189197769195222</v>
      </c>
      <c r="L24" s="26">
        <f t="shared" si="3"/>
        <v>0.76491632178949975</v>
      </c>
      <c r="M24" s="6">
        <f t="shared" si="4"/>
        <v>18.399999999999999</v>
      </c>
      <c r="N24" s="27">
        <v>0</v>
      </c>
      <c r="O24" s="28">
        <f t="shared" si="5"/>
        <v>18.399999999999999</v>
      </c>
      <c r="P24" s="29">
        <f t="shared" si="6"/>
        <v>184</v>
      </c>
    </row>
    <row r="25" spans="1:16" ht="81.75" customHeight="1" thickBot="1" x14ac:dyDescent="0.25">
      <c r="A25" s="3">
        <v>15</v>
      </c>
      <c r="B25" s="49" t="s">
        <v>48</v>
      </c>
      <c r="C25" s="22" t="s">
        <v>21</v>
      </c>
      <c r="D25" s="55">
        <v>40</v>
      </c>
      <c r="E25" s="23">
        <v>20.8</v>
      </c>
      <c r="F25" s="24">
        <v>21.01</v>
      </c>
      <c r="G25" s="24">
        <v>21.11</v>
      </c>
      <c r="H25" s="24"/>
      <c r="I25" s="23"/>
      <c r="J25" s="25">
        <f t="shared" si="1"/>
        <v>20.97</v>
      </c>
      <c r="K25" s="26">
        <f t="shared" si="2"/>
        <v>0.15821925715074381</v>
      </c>
      <c r="L25" s="26">
        <f t="shared" si="3"/>
        <v>0.7545028953302042</v>
      </c>
      <c r="M25" s="6">
        <f t="shared" si="4"/>
        <v>20.8</v>
      </c>
      <c r="N25" s="27">
        <v>0</v>
      </c>
      <c r="O25" s="28">
        <f t="shared" si="5"/>
        <v>20.8</v>
      </c>
      <c r="P25" s="29">
        <f t="shared" si="6"/>
        <v>832</v>
      </c>
    </row>
    <row r="26" spans="1:16" ht="81.75" customHeight="1" thickBot="1" x14ac:dyDescent="0.25">
      <c r="A26" s="3">
        <v>16</v>
      </c>
      <c r="B26" s="49" t="s">
        <v>46</v>
      </c>
      <c r="C26" s="22" t="s">
        <v>21</v>
      </c>
      <c r="D26" s="55">
        <v>10</v>
      </c>
      <c r="E26" s="23">
        <v>30.85</v>
      </c>
      <c r="F26" s="24">
        <v>31.16</v>
      </c>
      <c r="G26" s="24">
        <v>31.31</v>
      </c>
      <c r="H26" s="24"/>
      <c r="I26" s="23"/>
      <c r="J26" s="25">
        <f t="shared" si="1"/>
        <v>31.11</v>
      </c>
      <c r="K26" s="26">
        <f t="shared" si="2"/>
        <v>0.2345918441321708</v>
      </c>
      <c r="L26" s="26">
        <f t="shared" si="3"/>
        <v>0.75407214442999293</v>
      </c>
      <c r="M26" s="6">
        <f t="shared" si="4"/>
        <v>30.85</v>
      </c>
      <c r="N26" s="27">
        <v>0</v>
      </c>
      <c r="O26" s="28">
        <f t="shared" si="5"/>
        <v>30.85</v>
      </c>
      <c r="P26" s="29">
        <f t="shared" si="6"/>
        <v>308.5</v>
      </c>
    </row>
    <row r="27" spans="1:16" ht="81.75" customHeight="1" thickBot="1" x14ac:dyDescent="0.25">
      <c r="A27" s="3">
        <v>17</v>
      </c>
      <c r="B27" s="48" t="s">
        <v>49</v>
      </c>
      <c r="C27" s="22" t="s">
        <v>21</v>
      </c>
      <c r="D27" s="55">
        <v>250</v>
      </c>
      <c r="E27" s="23">
        <v>0.91</v>
      </c>
      <c r="F27" s="24">
        <v>0.92</v>
      </c>
      <c r="G27" s="24">
        <v>0.93</v>
      </c>
      <c r="H27" s="24"/>
      <c r="I27" s="23"/>
      <c r="J27" s="25">
        <f t="shared" si="1"/>
        <v>0.92</v>
      </c>
      <c r="K27" s="26">
        <f t="shared" si="2"/>
        <v>1.0000000000000009E-2</v>
      </c>
      <c r="L27" s="26">
        <f t="shared" si="3"/>
        <v>1.0869565217391313</v>
      </c>
      <c r="M27" s="6">
        <f t="shared" si="4"/>
        <v>0.91</v>
      </c>
      <c r="N27" s="27">
        <v>0</v>
      </c>
      <c r="O27" s="28">
        <f t="shared" si="5"/>
        <v>0.91</v>
      </c>
      <c r="P27" s="29">
        <f t="shared" si="6"/>
        <v>227.5</v>
      </c>
    </row>
    <row r="28" spans="1:16" ht="81.75" customHeight="1" thickBot="1" x14ac:dyDescent="0.25">
      <c r="A28" s="3">
        <v>18</v>
      </c>
      <c r="B28" s="47" t="s">
        <v>50</v>
      </c>
      <c r="C28" s="22" t="s">
        <v>21</v>
      </c>
      <c r="D28" s="55">
        <v>5</v>
      </c>
      <c r="E28" s="23">
        <v>1724.8</v>
      </c>
      <c r="F28" s="24">
        <v>1742.05</v>
      </c>
      <c r="G28" s="24">
        <v>1750.67</v>
      </c>
      <c r="H28" s="24"/>
      <c r="I28" s="23"/>
      <c r="J28" s="25">
        <f t="shared" si="1"/>
        <v>1739.17</v>
      </c>
      <c r="K28" s="26">
        <f t="shared" si="2"/>
        <v>13.172723079657247</v>
      </c>
      <c r="L28" s="26">
        <f t="shared" si="3"/>
        <v>0.75741434590392231</v>
      </c>
      <c r="M28" s="6">
        <f t="shared" si="4"/>
        <v>1724.8</v>
      </c>
      <c r="N28" s="27">
        <v>0</v>
      </c>
      <c r="O28" s="28">
        <f t="shared" si="5"/>
        <v>1724.8</v>
      </c>
      <c r="P28" s="29">
        <f t="shared" si="6"/>
        <v>8624</v>
      </c>
    </row>
    <row r="29" spans="1:16" ht="81.75" customHeight="1" thickBot="1" x14ac:dyDescent="0.25">
      <c r="A29" s="3">
        <v>19</v>
      </c>
      <c r="B29" s="50" t="s">
        <v>51</v>
      </c>
      <c r="C29" s="22" t="s">
        <v>21</v>
      </c>
      <c r="D29" s="55">
        <v>10</v>
      </c>
      <c r="E29" s="23">
        <v>1248</v>
      </c>
      <c r="F29" s="24">
        <v>1260.48</v>
      </c>
      <c r="G29" s="24">
        <v>1266.72</v>
      </c>
      <c r="H29" s="24"/>
      <c r="I29" s="23"/>
      <c r="J29" s="25">
        <f t="shared" si="1"/>
        <v>1258.4000000000001</v>
      </c>
      <c r="K29" s="26">
        <f t="shared" si="2"/>
        <v>9.5317574455081608</v>
      </c>
      <c r="L29" s="26">
        <f t="shared" si="3"/>
        <v>0.75745052809187541</v>
      </c>
      <c r="M29" s="6">
        <f t="shared" si="4"/>
        <v>1248</v>
      </c>
      <c r="N29" s="27">
        <v>0</v>
      </c>
      <c r="O29" s="28">
        <f t="shared" si="5"/>
        <v>1248</v>
      </c>
      <c r="P29" s="29">
        <f t="shared" si="6"/>
        <v>12480</v>
      </c>
    </row>
    <row r="30" spans="1:16" ht="81.75" customHeight="1" thickBot="1" x14ac:dyDescent="0.25">
      <c r="A30" s="3">
        <v>20</v>
      </c>
      <c r="B30" s="49" t="s">
        <v>52</v>
      </c>
      <c r="C30" s="22" t="s">
        <v>21</v>
      </c>
      <c r="D30" s="55">
        <v>30</v>
      </c>
      <c r="E30" s="23">
        <v>14.4</v>
      </c>
      <c r="F30" s="24">
        <v>14.54</v>
      </c>
      <c r="G30" s="24">
        <v>14.62</v>
      </c>
      <c r="H30" s="24"/>
      <c r="I30" s="23"/>
      <c r="J30" s="25">
        <f t="shared" si="1"/>
        <v>14.52</v>
      </c>
      <c r="K30" s="26">
        <f t="shared" si="2"/>
        <v>0.11135528725659982</v>
      </c>
      <c r="L30" s="26">
        <f t="shared" si="3"/>
        <v>0.76690969184986102</v>
      </c>
      <c r="M30" s="6">
        <f t="shared" si="4"/>
        <v>14.4</v>
      </c>
      <c r="N30" s="27">
        <v>0</v>
      </c>
      <c r="O30" s="28">
        <f t="shared" si="5"/>
        <v>14.4</v>
      </c>
      <c r="P30" s="29">
        <f t="shared" si="6"/>
        <v>432</v>
      </c>
    </row>
    <row r="31" spans="1:16" ht="81.75" customHeight="1" thickBot="1" x14ac:dyDescent="0.25">
      <c r="A31" s="3">
        <v>21</v>
      </c>
      <c r="B31" s="48" t="s">
        <v>53</v>
      </c>
      <c r="C31" s="22" t="s">
        <v>21</v>
      </c>
      <c r="D31" s="55">
        <v>10</v>
      </c>
      <c r="E31" s="23">
        <v>282.88</v>
      </c>
      <c r="F31" s="24">
        <v>285.70999999999998</v>
      </c>
      <c r="G31" s="24">
        <v>287.12</v>
      </c>
      <c r="H31" s="24"/>
      <c r="I31" s="23"/>
      <c r="J31" s="25">
        <f t="shared" si="1"/>
        <v>285.24</v>
      </c>
      <c r="K31" s="26">
        <f t="shared" si="2"/>
        <v>2.159266850885583</v>
      </c>
      <c r="L31" s="26">
        <f t="shared" si="3"/>
        <v>0.75700001783956772</v>
      </c>
      <c r="M31" s="6">
        <f t="shared" si="4"/>
        <v>282.88</v>
      </c>
      <c r="N31" s="27">
        <v>0</v>
      </c>
      <c r="O31" s="28">
        <f t="shared" si="5"/>
        <v>282.88</v>
      </c>
      <c r="P31" s="29">
        <f t="shared" si="6"/>
        <v>2828.8</v>
      </c>
    </row>
    <row r="32" spans="1:16" ht="81.75" customHeight="1" thickBot="1" x14ac:dyDescent="0.25">
      <c r="A32" s="3">
        <v>22</v>
      </c>
      <c r="B32" s="48" t="s">
        <v>53</v>
      </c>
      <c r="C32" s="22" t="s">
        <v>21</v>
      </c>
      <c r="D32" s="55">
        <v>10</v>
      </c>
      <c r="E32" s="23">
        <v>314.37</v>
      </c>
      <c r="F32" s="24">
        <v>317.51</v>
      </c>
      <c r="G32" s="24">
        <v>319.08999999999997</v>
      </c>
      <c r="H32" s="24"/>
      <c r="I32" s="23"/>
      <c r="J32" s="25">
        <f t="shared" si="1"/>
        <v>316.99</v>
      </c>
      <c r="K32" s="26">
        <f t="shared" si="2"/>
        <v>2.4025819444922023</v>
      </c>
      <c r="L32" s="26">
        <f t="shared" si="3"/>
        <v>0.75793619498791831</v>
      </c>
      <c r="M32" s="6">
        <f t="shared" si="4"/>
        <v>314.37</v>
      </c>
      <c r="N32" s="27">
        <v>0</v>
      </c>
      <c r="O32" s="28">
        <f t="shared" si="5"/>
        <v>314.37</v>
      </c>
      <c r="P32" s="29">
        <f t="shared" si="6"/>
        <v>3143.7</v>
      </c>
    </row>
    <row r="33" spans="1:16" ht="81.75" customHeight="1" thickBot="1" x14ac:dyDescent="0.25">
      <c r="A33" s="3">
        <v>23</v>
      </c>
      <c r="B33" s="49" t="s">
        <v>54</v>
      </c>
      <c r="C33" s="22" t="s">
        <v>21</v>
      </c>
      <c r="D33" s="55">
        <v>10</v>
      </c>
      <c r="E33" s="23">
        <v>297.5</v>
      </c>
      <c r="F33" s="24">
        <v>300.48</v>
      </c>
      <c r="G33" s="24">
        <v>301.95999999999998</v>
      </c>
      <c r="H33" s="24"/>
      <c r="I33" s="23"/>
      <c r="J33" s="25">
        <f t="shared" si="1"/>
        <v>299.98</v>
      </c>
      <c r="K33" s="26">
        <f t="shared" si="2"/>
        <v>2.2716513817045012</v>
      </c>
      <c r="L33" s="26">
        <f t="shared" si="3"/>
        <v>0.75726761174228319</v>
      </c>
      <c r="M33" s="6">
        <f t="shared" si="4"/>
        <v>297.5</v>
      </c>
      <c r="N33" s="27">
        <v>0</v>
      </c>
      <c r="O33" s="28">
        <f t="shared" si="5"/>
        <v>297.5</v>
      </c>
      <c r="P33" s="29">
        <f t="shared" si="6"/>
        <v>2975</v>
      </c>
    </row>
    <row r="34" spans="1:16" ht="81.75" customHeight="1" thickBot="1" x14ac:dyDescent="0.25">
      <c r="A34" s="3">
        <v>24</v>
      </c>
      <c r="B34" s="49" t="s">
        <v>55</v>
      </c>
      <c r="C34" s="22" t="s">
        <v>21</v>
      </c>
      <c r="D34" s="55">
        <v>5</v>
      </c>
      <c r="E34" s="23">
        <v>165</v>
      </c>
      <c r="F34" s="24">
        <v>166.65</v>
      </c>
      <c r="G34" s="24">
        <v>167.48</v>
      </c>
      <c r="H34" s="24"/>
      <c r="I34" s="23"/>
      <c r="J34" s="25">
        <f t="shared" si="1"/>
        <v>166.38</v>
      </c>
      <c r="K34" s="26">
        <f t="shared" si="2"/>
        <v>1.2623919095642699</v>
      </c>
      <c r="L34" s="26">
        <f t="shared" si="3"/>
        <v>0.75874017884617739</v>
      </c>
      <c r="M34" s="6">
        <f t="shared" si="4"/>
        <v>165</v>
      </c>
      <c r="N34" s="27">
        <v>0</v>
      </c>
      <c r="O34" s="28">
        <f t="shared" si="5"/>
        <v>165</v>
      </c>
      <c r="P34" s="29">
        <f t="shared" si="6"/>
        <v>825</v>
      </c>
    </row>
    <row r="35" spans="1:16" ht="81.75" customHeight="1" thickBot="1" x14ac:dyDescent="0.25">
      <c r="A35" s="3">
        <v>25</v>
      </c>
      <c r="B35" s="49" t="s">
        <v>56</v>
      </c>
      <c r="C35" s="22" t="s">
        <v>21</v>
      </c>
      <c r="D35" s="55">
        <v>5</v>
      </c>
      <c r="E35" s="23">
        <v>98</v>
      </c>
      <c r="F35" s="24">
        <v>98.98</v>
      </c>
      <c r="G35" s="24">
        <v>99.47</v>
      </c>
      <c r="H35" s="24"/>
      <c r="I35" s="23"/>
      <c r="J35" s="25">
        <f t="shared" si="1"/>
        <v>98.82</v>
      </c>
      <c r="K35" s="26">
        <f t="shared" si="2"/>
        <v>0.74848736350945377</v>
      </c>
      <c r="L35" s="26">
        <f t="shared" si="3"/>
        <v>0.75742497825283728</v>
      </c>
      <c r="M35" s="6">
        <f t="shared" si="4"/>
        <v>98</v>
      </c>
      <c r="N35" s="27">
        <v>0</v>
      </c>
      <c r="O35" s="28">
        <f t="shared" si="5"/>
        <v>98</v>
      </c>
      <c r="P35" s="29">
        <f t="shared" si="6"/>
        <v>490</v>
      </c>
    </row>
    <row r="36" spans="1:16" ht="81.75" customHeight="1" thickBot="1" x14ac:dyDescent="0.25">
      <c r="A36" s="3">
        <v>26</v>
      </c>
      <c r="B36" s="48" t="s">
        <v>57</v>
      </c>
      <c r="C36" s="22" t="s">
        <v>21</v>
      </c>
      <c r="D36" s="55">
        <v>5</v>
      </c>
      <c r="E36" s="23">
        <v>98</v>
      </c>
      <c r="F36" s="24">
        <v>98.98</v>
      </c>
      <c r="G36" s="24">
        <v>99.47</v>
      </c>
      <c r="H36" s="24"/>
      <c r="I36" s="23"/>
      <c r="J36" s="25">
        <f t="shared" si="1"/>
        <v>98.82</v>
      </c>
      <c r="K36" s="26">
        <f t="shared" si="2"/>
        <v>0.74848736350945377</v>
      </c>
      <c r="L36" s="26">
        <f t="shared" si="3"/>
        <v>0.75742497825283728</v>
      </c>
      <c r="M36" s="6">
        <f t="shared" si="4"/>
        <v>98</v>
      </c>
      <c r="N36" s="27">
        <v>0</v>
      </c>
      <c r="O36" s="28">
        <f t="shared" si="5"/>
        <v>98</v>
      </c>
      <c r="P36" s="29">
        <f t="shared" si="6"/>
        <v>490</v>
      </c>
    </row>
    <row r="37" spans="1:16" ht="81.75" customHeight="1" thickBot="1" x14ac:dyDescent="0.25">
      <c r="A37" s="3">
        <v>27</v>
      </c>
      <c r="B37" s="48" t="s">
        <v>58</v>
      </c>
      <c r="C37" s="22" t="s">
        <v>21</v>
      </c>
      <c r="D37" s="55">
        <v>5</v>
      </c>
      <c r="E37" s="23">
        <v>98</v>
      </c>
      <c r="F37" s="24">
        <v>98.98</v>
      </c>
      <c r="G37" s="24">
        <v>99.47</v>
      </c>
      <c r="H37" s="24"/>
      <c r="I37" s="23"/>
      <c r="J37" s="25">
        <f t="shared" si="1"/>
        <v>98.82</v>
      </c>
      <c r="K37" s="26">
        <f t="shared" si="2"/>
        <v>0.74848736350945377</v>
      </c>
      <c r="L37" s="26">
        <f t="shared" si="3"/>
        <v>0.75742497825283728</v>
      </c>
      <c r="M37" s="6">
        <f t="shared" si="4"/>
        <v>98</v>
      </c>
      <c r="N37" s="27">
        <v>0</v>
      </c>
      <c r="O37" s="28">
        <f t="shared" si="5"/>
        <v>98</v>
      </c>
      <c r="P37" s="29">
        <f t="shared" si="6"/>
        <v>490</v>
      </c>
    </row>
    <row r="38" spans="1:16" ht="81.75" customHeight="1" thickBot="1" x14ac:dyDescent="0.25">
      <c r="A38" s="3">
        <v>28</v>
      </c>
      <c r="B38" s="49" t="s">
        <v>59</v>
      </c>
      <c r="C38" s="22" t="s">
        <v>21</v>
      </c>
      <c r="D38" s="55">
        <v>10</v>
      </c>
      <c r="E38" s="23">
        <v>333.2</v>
      </c>
      <c r="F38" s="24">
        <v>336.53</v>
      </c>
      <c r="G38" s="24">
        <v>338.2</v>
      </c>
      <c r="H38" s="24"/>
      <c r="I38" s="23"/>
      <c r="J38" s="25">
        <f t="shared" si="1"/>
        <v>335.98</v>
      </c>
      <c r="K38" s="26">
        <f t="shared" si="2"/>
        <v>2.5455123911176165</v>
      </c>
      <c r="L38" s="26">
        <f t="shared" si="3"/>
        <v>0.75763807105113889</v>
      </c>
      <c r="M38" s="6">
        <f t="shared" si="4"/>
        <v>333.2</v>
      </c>
      <c r="N38" s="27">
        <v>0</v>
      </c>
      <c r="O38" s="28">
        <f t="shared" si="5"/>
        <v>333.2</v>
      </c>
      <c r="P38" s="29">
        <f t="shared" si="6"/>
        <v>3332</v>
      </c>
    </row>
    <row r="39" spans="1:16" ht="81.75" customHeight="1" thickBot="1" x14ac:dyDescent="0.25">
      <c r="A39" s="3">
        <v>29</v>
      </c>
      <c r="B39" s="52" t="s">
        <v>60</v>
      </c>
      <c r="C39" s="22" t="s">
        <v>21</v>
      </c>
      <c r="D39" s="55">
        <v>10</v>
      </c>
      <c r="E39" s="23">
        <v>104</v>
      </c>
      <c r="F39" s="24">
        <v>105.04</v>
      </c>
      <c r="G39" s="24">
        <v>105.56</v>
      </c>
      <c r="H39" s="24"/>
      <c r="I39" s="23"/>
      <c r="J39" s="25">
        <f t="shared" si="1"/>
        <v>104.87</v>
      </c>
      <c r="K39" s="26">
        <f t="shared" si="2"/>
        <v>0.79431312045901392</v>
      </c>
      <c r="L39" s="26">
        <f t="shared" si="3"/>
        <v>0.75742645223516147</v>
      </c>
      <c r="M39" s="6">
        <f t="shared" si="4"/>
        <v>104</v>
      </c>
      <c r="N39" s="27">
        <v>0</v>
      </c>
      <c r="O39" s="28">
        <f t="shared" si="5"/>
        <v>104</v>
      </c>
      <c r="P39" s="29">
        <f t="shared" si="6"/>
        <v>1040</v>
      </c>
    </row>
    <row r="40" spans="1:16" ht="81.75" customHeight="1" thickBot="1" x14ac:dyDescent="0.25">
      <c r="A40" s="3">
        <v>30</v>
      </c>
      <c r="B40" s="48" t="s">
        <v>61</v>
      </c>
      <c r="C40" s="22" t="s">
        <v>21</v>
      </c>
      <c r="D40" s="55">
        <v>10</v>
      </c>
      <c r="E40" s="23">
        <v>40</v>
      </c>
      <c r="F40" s="24">
        <v>40.4</v>
      </c>
      <c r="G40" s="24">
        <v>40.6</v>
      </c>
      <c r="H40" s="24"/>
      <c r="I40" s="23"/>
      <c r="J40" s="25">
        <f t="shared" si="1"/>
        <v>40.33</v>
      </c>
      <c r="K40" s="26">
        <f t="shared" si="2"/>
        <v>0.30550504633038983</v>
      </c>
      <c r="L40" s="26">
        <f t="shared" si="3"/>
        <v>0.75751313248299001</v>
      </c>
      <c r="M40" s="6">
        <f t="shared" si="4"/>
        <v>40</v>
      </c>
      <c r="N40" s="27">
        <v>0</v>
      </c>
      <c r="O40" s="28">
        <f t="shared" si="5"/>
        <v>40</v>
      </c>
      <c r="P40" s="29">
        <f t="shared" si="6"/>
        <v>400</v>
      </c>
    </row>
    <row r="41" spans="1:16" ht="81.75" customHeight="1" thickBot="1" x14ac:dyDescent="0.25">
      <c r="A41" s="3">
        <v>31</v>
      </c>
      <c r="B41" s="49" t="s">
        <v>62</v>
      </c>
      <c r="C41" s="22" t="s">
        <v>21</v>
      </c>
      <c r="D41" s="55">
        <v>8</v>
      </c>
      <c r="E41" s="23">
        <v>970</v>
      </c>
      <c r="F41" s="24">
        <v>979.7</v>
      </c>
      <c r="G41" s="24">
        <v>984.55</v>
      </c>
      <c r="H41" s="24"/>
      <c r="I41" s="23"/>
      <c r="J41" s="25">
        <f t="shared" si="1"/>
        <v>978.08</v>
      </c>
      <c r="K41" s="26">
        <f t="shared" si="2"/>
        <v>7.4084973735119268</v>
      </c>
      <c r="L41" s="26">
        <f t="shared" si="3"/>
        <v>0.75745310951168887</v>
      </c>
      <c r="M41" s="6">
        <f t="shared" si="4"/>
        <v>970</v>
      </c>
      <c r="N41" s="27">
        <v>0</v>
      </c>
      <c r="O41" s="28">
        <f t="shared" si="5"/>
        <v>970</v>
      </c>
      <c r="P41" s="29">
        <f t="shared" si="6"/>
        <v>7760</v>
      </c>
    </row>
    <row r="42" spans="1:16" ht="81.75" customHeight="1" thickBot="1" x14ac:dyDescent="0.25">
      <c r="A42" s="3">
        <v>32</v>
      </c>
      <c r="B42" s="49" t="s">
        <v>62</v>
      </c>
      <c r="C42" s="22" t="s">
        <v>21</v>
      </c>
      <c r="D42" s="55">
        <v>8</v>
      </c>
      <c r="E42" s="23">
        <v>970</v>
      </c>
      <c r="F42" s="24">
        <v>979.7</v>
      </c>
      <c r="G42" s="24">
        <v>984.55</v>
      </c>
      <c r="H42" s="24"/>
      <c r="I42" s="23"/>
      <c r="J42" s="25">
        <f t="shared" si="1"/>
        <v>978.08</v>
      </c>
      <c r="K42" s="26">
        <f t="shared" si="2"/>
        <v>7.4084973735119268</v>
      </c>
      <c r="L42" s="26">
        <f t="shared" si="3"/>
        <v>0.75745310951168887</v>
      </c>
      <c r="M42" s="6">
        <f t="shared" si="4"/>
        <v>970</v>
      </c>
      <c r="N42" s="27">
        <v>0</v>
      </c>
      <c r="O42" s="28">
        <f t="shared" si="5"/>
        <v>970</v>
      </c>
      <c r="P42" s="29">
        <f t="shared" si="6"/>
        <v>7760</v>
      </c>
    </row>
    <row r="43" spans="1:16" ht="81.75" customHeight="1" thickBot="1" x14ac:dyDescent="0.25">
      <c r="A43" s="3">
        <v>33</v>
      </c>
      <c r="B43" s="49" t="s">
        <v>62</v>
      </c>
      <c r="C43" s="22" t="s">
        <v>21</v>
      </c>
      <c r="D43" s="55">
        <v>8</v>
      </c>
      <c r="E43" s="23">
        <v>970</v>
      </c>
      <c r="F43" s="24">
        <v>979.7</v>
      </c>
      <c r="G43" s="24">
        <v>984.55</v>
      </c>
      <c r="H43" s="24"/>
      <c r="I43" s="23"/>
      <c r="J43" s="25">
        <f t="shared" si="1"/>
        <v>978.08</v>
      </c>
      <c r="K43" s="26">
        <f t="shared" si="2"/>
        <v>7.4084973735119268</v>
      </c>
      <c r="L43" s="26">
        <f t="shared" si="3"/>
        <v>0.75745310951168887</v>
      </c>
      <c r="M43" s="6">
        <f t="shared" si="4"/>
        <v>970</v>
      </c>
      <c r="N43" s="27">
        <v>0</v>
      </c>
      <c r="O43" s="28">
        <f t="shared" si="5"/>
        <v>970</v>
      </c>
      <c r="P43" s="29">
        <f t="shared" si="6"/>
        <v>7760</v>
      </c>
    </row>
    <row r="44" spans="1:16" ht="81.75" customHeight="1" thickBot="1" x14ac:dyDescent="0.25">
      <c r="A44" s="3">
        <v>34</v>
      </c>
      <c r="B44" s="49" t="s">
        <v>62</v>
      </c>
      <c r="C44" s="22" t="s">
        <v>21</v>
      </c>
      <c r="D44" s="55">
        <v>8</v>
      </c>
      <c r="E44" s="23">
        <v>970</v>
      </c>
      <c r="F44" s="24">
        <v>979.7</v>
      </c>
      <c r="G44" s="24">
        <v>984.55</v>
      </c>
      <c r="H44" s="24"/>
      <c r="I44" s="23"/>
      <c r="J44" s="25">
        <f t="shared" si="1"/>
        <v>978.08</v>
      </c>
      <c r="K44" s="26">
        <f t="shared" si="2"/>
        <v>7.4084973735119268</v>
      </c>
      <c r="L44" s="26">
        <f t="shared" si="3"/>
        <v>0.75745310951168887</v>
      </c>
      <c r="M44" s="6">
        <f t="shared" si="4"/>
        <v>970</v>
      </c>
      <c r="N44" s="27">
        <v>0</v>
      </c>
      <c r="O44" s="28">
        <f t="shared" si="5"/>
        <v>970</v>
      </c>
      <c r="P44" s="29">
        <f t="shared" si="6"/>
        <v>7760</v>
      </c>
    </row>
    <row r="45" spans="1:16" ht="81.75" customHeight="1" thickBot="1" x14ac:dyDescent="0.25">
      <c r="A45" s="3">
        <v>35</v>
      </c>
      <c r="B45" s="49" t="s">
        <v>62</v>
      </c>
      <c r="C45" s="22" t="s">
        <v>21</v>
      </c>
      <c r="D45" s="55">
        <v>8</v>
      </c>
      <c r="E45" s="23">
        <v>970</v>
      </c>
      <c r="F45" s="24">
        <v>979.7</v>
      </c>
      <c r="G45" s="24">
        <v>984.55</v>
      </c>
      <c r="H45" s="24"/>
      <c r="I45" s="23"/>
      <c r="J45" s="25">
        <f t="shared" si="1"/>
        <v>978.08</v>
      </c>
      <c r="K45" s="26">
        <f t="shared" si="2"/>
        <v>7.4084973735119268</v>
      </c>
      <c r="L45" s="26">
        <f t="shared" si="3"/>
        <v>0.75745310951168887</v>
      </c>
      <c r="M45" s="6">
        <f t="shared" si="4"/>
        <v>970</v>
      </c>
      <c r="N45" s="27">
        <v>0</v>
      </c>
      <c r="O45" s="28">
        <f t="shared" si="5"/>
        <v>970</v>
      </c>
      <c r="P45" s="29">
        <f t="shared" si="6"/>
        <v>7760</v>
      </c>
    </row>
    <row r="46" spans="1:16" ht="51.75" thickBot="1" x14ac:dyDescent="0.25">
      <c r="A46" s="3">
        <v>36</v>
      </c>
      <c r="B46" s="49" t="s">
        <v>62</v>
      </c>
      <c r="C46" s="22" t="s">
        <v>21</v>
      </c>
      <c r="D46" s="55">
        <v>8</v>
      </c>
      <c r="E46" s="23">
        <v>970</v>
      </c>
      <c r="F46" s="24">
        <v>979.7</v>
      </c>
      <c r="G46" s="24">
        <v>984.55</v>
      </c>
      <c r="H46" s="24"/>
      <c r="I46" s="23"/>
      <c r="J46" s="25">
        <f t="shared" si="1"/>
        <v>978.08</v>
      </c>
      <c r="K46" s="26">
        <f t="shared" si="2"/>
        <v>7.4084973735119268</v>
      </c>
      <c r="L46" s="26">
        <f t="shared" si="3"/>
        <v>0.75745310951168887</v>
      </c>
      <c r="M46" s="6">
        <f t="shared" si="4"/>
        <v>970</v>
      </c>
      <c r="N46" s="27">
        <v>0</v>
      </c>
      <c r="O46" s="28">
        <f t="shared" si="5"/>
        <v>970</v>
      </c>
      <c r="P46" s="29">
        <f t="shared" si="6"/>
        <v>7760</v>
      </c>
    </row>
    <row r="47" spans="1:16" x14ac:dyDescent="0.2">
      <c r="A47" s="92" t="s">
        <v>6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3"/>
      <c r="P47" s="30">
        <f>SUMIF(P11:P46,"&gt;0")</f>
        <v>150075</v>
      </c>
    </row>
    <row r="48" spans="1:16" ht="30" customHeight="1" x14ac:dyDescent="0.2">
      <c r="A48" s="83" t="s">
        <v>7</v>
      </c>
      <c r="B48" s="83"/>
      <c r="C48" s="83"/>
      <c r="D48" s="83"/>
      <c r="E48" s="83"/>
      <c r="F48" s="83"/>
      <c r="G48" s="83"/>
      <c r="H48" s="83"/>
      <c r="I48" s="83"/>
      <c r="J48" s="31">
        <f>P47</f>
        <v>150075</v>
      </c>
      <c r="K48" s="32" t="s">
        <v>10</v>
      </c>
      <c r="L48" s="32"/>
      <c r="M48" s="32"/>
      <c r="N48" s="32"/>
      <c r="O48" s="32"/>
      <c r="P48" s="33"/>
    </row>
    <row r="49" spans="1:16" ht="22.5" customHeight="1" x14ac:dyDescent="0.2">
      <c r="A49" s="75" t="s">
        <v>15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</row>
    <row r="50" spans="1:16" ht="36" customHeight="1" x14ac:dyDescent="0.2">
      <c r="A50" s="75" t="s">
        <v>18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</row>
    <row r="51" spans="1:16" ht="15" customHeight="1" x14ac:dyDescent="0.2">
      <c r="A51" s="75" t="s">
        <v>22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34"/>
    </row>
    <row r="52" spans="1:16" ht="42" customHeight="1" x14ac:dyDescent="0.2">
      <c r="A52" s="70" t="s">
        <v>23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29.25" customHeight="1" x14ac:dyDescent="0.2">
      <c r="A53" s="70" t="s">
        <v>27</v>
      </c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8"/>
      <c r="P53" s="8"/>
    </row>
    <row r="54" spans="1:16" x14ac:dyDescent="0.2">
      <c r="A54" s="90" t="s">
        <v>29</v>
      </c>
      <c r="B54" s="90"/>
      <c r="C54" s="91"/>
      <c r="D54" s="91"/>
      <c r="E54" s="91"/>
      <c r="F54" s="91"/>
      <c r="G54" s="91"/>
      <c r="H54" s="91"/>
      <c r="I54" s="91"/>
      <c r="J54" s="91"/>
      <c r="K54" s="35"/>
      <c r="L54" s="35"/>
      <c r="M54" s="35"/>
      <c r="N54" s="35"/>
      <c r="O54" s="35"/>
      <c r="P54" s="36"/>
    </row>
    <row r="55" spans="1:16" x14ac:dyDescent="0.2">
      <c r="A55" s="87" t="s">
        <v>30</v>
      </c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36"/>
    </row>
    <row r="56" spans="1:16" x14ac:dyDescent="0.2">
      <c r="A56" s="82" t="s">
        <v>31</v>
      </c>
      <c r="B56" s="82"/>
      <c r="C56" s="82"/>
      <c r="D56" s="82"/>
      <c r="E56" s="82"/>
      <c r="F56" s="82"/>
      <c r="G56" s="82"/>
      <c r="H56" s="82"/>
      <c r="I56" s="82"/>
      <c r="J56" s="37"/>
      <c r="K56" s="35"/>
      <c r="L56" s="35"/>
      <c r="M56" s="35"/>
      <c r="N56" s="35"/>
      <c r="O56" s="35"/>
      <c r="P56" s="36"/>
    </row>
    <row r="57" spans="1:16" x14ac:dyDescent="0.2">
      <c r="J57" s="39"/>
    </row>
    <row r="62" spans="1:16" ht="42" customHeight="1" x14ac:dyDescent="0.2"/>
    <row r="64" spans="1:16" ht="36.75" customHeight="1" x14ac:dyDescent="0.2"/>
    <row r="71" ht="35.25" customHeight="1" x14ac:dyDescent="0.2"/>
  </sheetData>
  <sheetProtection deleteColumns="0"/>
  <mergeCells count="26">
    <mergeCell ref="A56:I56"/>
    <mergeCell ref="A48:I48"/>
    <mergeCell ref="A49:P49"/>
    <mergeCell ref="A50:P50"/>
    <mergeCell ref="J8:L8"/>
    <mergeCell ref="A55:O55"/>
    <mergeCell ref="P8:P9"/>
    <mergeCell ref="A54:J54"/>
    <mergeCell ref="A47:O47"/>
    <mergeCell ref="O8:O9"/>
    <mergeCell ref="N8:N9"/>
    <mergeCell ref="A8:A9"/>
    <mergeCell ref="B8:B9"/>
    <mergeCell ref="C8:C9"/>
    <mergeCell ref="D8:D9"/>
    <mergeCell ref="E8:I8"/>
    <mergeCell ref="A1:P1"/>
    <mergeCell ref="A53:N53"/>
    <mergeCell ref="A3:P3"/>
    <mergeCell ref="M8:M9"/>
    <mergeCell ref="A51:O51"/>
    <mergeCell ref="A52:P52"/>
    <mergeCell ref="A4:P4"/>
    <mergeCell ref="A6:B6"/>
    <mergeCell ref="C6:P6"/>
    <mergeCell ref="A7:P7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5"/>
  <sheetViews>
    <sheetView tabSelected="1" topLeftCell="A34" workbookViewId="0">
      <selection activeCell="A33" sqref="A33:A42"/>
    </sheetView>
  </sheetViews>
  <sheetFormatPr defaultColWidth="9.140625" defaultRowHeight="12.75" x14ac:dyDescent="0.2"/>
  <cols>
    <col min="1" max="1" width="4.85546875" style="9" customWidth="1"/>
    <col min="2" max="2" width="18.85546875" style="38" customWidth="1"/>
    <col min="3" max="3" width="6.7109375" style="9" customWidth="1"/>
    <col min="4" max="4" width="7.140625" style="9" customWidth="1"/>
    <col min="5" max="7" width="13.42578125" style="9" customWidth="1"/>
    <col min="8" max="8" width="19" style="9" hidden="1" customWidth="1"/>
    <col min="9" max="9" width="18.28515625" style="9" hidden="1" customWidth="1"/>
    <col min="10" max="10" width="17.140625" style="41" customWidth="1"/>
    <col min="11" max="11" width="15.42578125" style="9" customWidth="1"/>
    <col min="12" max="12" width="14.85546875" style="9" customWidth="1"/>
    <col min="13" max="13" width="13.85546875" style="9" customWidth="1"/>
    <col min="14" max="14" width="7.28515625" style="9" customWidth="1"/>
    <col min="15" max="15" width="13.28515625" style="9" customWidth="1"/>
    <col min="16" max="16" width="14.42578125" style="40" customWidth="1"/>
    <col min="17" max="16384" width="9.140625" style="9"/>
  </cols>
  <sheetData>
    <row r="1" spans="1:16" ht="15.75" customHeight="1" x14ac:dyDescent="0.2">
      <c r="A1" s="69" t="s">
        <v>32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</row>
    <row r="2" spans="1:16" x14ac:dyDescent="0.2">
      <c r="A2" s="1"/>
      <c r="B2" s="42"/>
      <c r="C2" s="1"/>
      <c r="D2" s="1"/>
      <c r="E2" s="1"/>
      <c r="F2" s="1"/>
      <c r="G2" s="1"/>
      <c r="H2" s="1"/>
      <c r="I2" s="1"/>
      <c r="J2" s="4"/>
      <c r="K2" s="1"/>
      <c r="L2" s="1"/>
      <c r="M2" s="1"/>
      <c r="N2" s="7"/>
      <c r="O2" s="7"/>
      <c r="P2" s="7"/>
    </row>
    <row r="3" spans="1:16" x14ac:dyDescent="0.2">
      <c r="A3" s="72" t="s">
        <v>28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</row>
    <row r="4" spans="1:16" ht="29.25" customHeight="1" x14ac:dyDescent="0.2">
      <c r="A4" s="76" t="s">
        <v>12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</row>
    <row r="5" spans="1:16" x14ac:dyDescent="0.2">
      <c r="A5" s="44"/>
      <c r="B5" s="12"/>
      <c r="C5" s="44"/>
      <c r="D5" s="44"/>
      <c r="E5" s="44"/>
      <c r="F5" s="44"/>
      <c r="G5" s="44"/>
      <c r="H5" s="44"/>
      <c r="I5" s="44"/>
      <c r="J5" s="13"/>
      <c r="K5" s="44"/>
      <c r="L5" s="44"/>
      <c r="M5" s="44"/>
      <c r="N5" s="44"/>
      <c r="O5" s="44"/>
      <c r="P5" s="44"/>
    </row>
    <row r="6" spans="1:16" ht="37.5" customHeight="1" x14ac:dyDescent="0.2">
      <c r="A6" s="77" t="s">
        <v>8</v>
      </c>
      <c r="B6" s="78"/>
      <c r="C6" s="79" t="s">
        <v>9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1"/>
    </row>
    <row r="7" spans="1:16" ht="15.75" customHeight="1" x14ac:dyDescent="0.2">
      <c r="A7" s="79" t="s">
        <v>17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1"/>
    </row>
    <row r="8" spans="1:16" ht="27.75" customHeight="1" x14ac:dyDescent="0.2">
      <c r="A8" s="98" t="s">
        <v>1</v>
      </c>
      <c r="B8" s="73" t="s">
        <v>25</v>
      </c>
      <c r="C8" s="99" t="s">
        <v>2</v>
      </c>
      <c r="D8" s="99" t="s">
        <v>0</v>
      </c>
      <c r="E8" s="94" t="s">
        <v>16</v>
      </c>
      <c r="F8" s="94"/>
      <c r="G8" s="94"/>
      <c r="H8" s="94"/>
      <c r="I8" s="94"/>
      <c r="J8" s="84" t="s">
        <v>3</v>
      </c>
      <c r="K8" s="85"/>
      <c r="L8" s="86"/>
      <c r="M8" s="73" t="s">
        <v>24</v>
      </c>
      <c r="N8" s="96" t="s">
        <v>26</v>
      </c>
      <c r="O8" s="94" t="s">
        <v>11</v>
      </c>
      <c r="P8" s="88" t="s">
        <v>13</v>
      </c>
    </row>
    <row r="9" spans="1:16" ht="110.25" customHeight="1" x14ac:dyDescent="0.2">
      <c r="A9" s="73"/>
      <c r="B9" s="100"/>
      <c r="C9" s="101"/>
      <c r="D9" s="101"/>
      <c r="E9" s="56" t="s">
        <v>33</v>
      </c>
      <c r="F9" s="56" t="s">
        <v>34</v>
      </c>
      <c r="G9" s="56" t="s">
        <v>35</v>
      </c>
      <c r="H9" s="56" t="s">
        <v>19</v>
      </c>
      <c r="I9" s="56" t="s">
        <v>20</v>
      </c>
      <c r="J9" s="57" t="s">
        <v>14</v>
      </c>
      <c r="K9" s="58" t="s">
        <v>4</v>
      </c>
      <c r="L9" s="58" t="s">
        <v>5</v>
      </c>
      <c r="M9" s="102"/>
      <c r="N9" s="103"/>
      <c r="O9" s="104"/>
      <c r="P9" s="105"/>
    </row>
    <row r="10" spans="1:16" ht="18.75" customHeight="1" x14ac:dyDescent="0.2">
      <c r="A10" s="17">
        <v>1</v>
      </c>
      <c r="B10" s="17">
        <v>2</v>
      </c>
      <c r="C10" s="17">
        <v>3</v>
      </c>
      <c r="D10" s="17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7">
        <v>8</v>
      </c>
      <c r="K10" s="17">
        <v>9</v>
      </c>
      <c r="L10" s="17">
        <v>10</v>
      </c>
      <c r="M10" s="17">
        <v>11</v>
      </c>
      <c r="N10" s="60">
        <v>12</v>
      </c>
      <c r="O10" s="20">
        <v>13</v>
      </c>
      <c r="P10" s="20">
        <v>14</v>
      </c>
    </row>
    <row r="11" spans="1:16" ht="38.25" x14ac:dyDescent="0.2">
      <c r="A11" s="3">
        <v>1</v>
      </c>
      <c r="B11" s="61" t="s">
        <v>36</v>
      </c>
      <c r="C11" s="62" t="s">
        <v>21</v>
      </c>
      <c r="D11" s="63">
        <v>25</v>
      </c>
      <c r="E11" s="23">
        <v>17.12</v>
      </c>
      <c r="F11" s="24">
        <v>17.29</v>
      </c>
      <c r="G11" s="24">
        <v>17.38</v>
      </c>
      <c r="H11" s="24"/>
      <c r="I11" s="23"/>
      <c r="J11" s="25">
        <f>ROUND(AVERAGE(E11,F11,G11,H11,I11),2)</f>
        <v>17.260000000000002</v>
      </c>
      <c r="K11" s="26">
        <f>STDEV(E11:I11)</f>
        <v>0.13203534880225465</v>
      </c>
      <c r="L11" s="26">
        <f>K11/J11*100</f>
        <v>0.76497884589950538</v>
      </c>
      <c r="M11" s="6">
        <f>MIN(E11:G11)</f>
        <v>17.12</v>
      </c>
      <c r="N11" s="27">
        <v>0</v>
      </c>
      <c r="O11" s="28">
        <f>ROUND(M11+(M11*(N11/100)),2)</f>
        <v>17.12</v>
      </c>
      <c r="P11" s="29">
        <f>O11*D11</f>
        <v>428</v>
      </c>
    </row>
    <row r="12" spans="1:16" ht="25.5" x14ac:dyDescent="0.2">
      <c r="A12" s="3">
        <v>2</v>
      </c>
      <c r="B12" s="64" t="s">
        <v>38</v>
      </c>
      <c r="C12" s="62" t="s">
        <v>21</v>
      </c>
      <c r="D12" s="63">
        <v>25</v>
      </c>
      <c r="E12" s="23">
        <v>24.38</v>
      </c>
      <c r="F12" s="24">
        <v>24.62</v>
      </c>
      <c r="G12" s="24">
        <v>24.75</v>
      </c>
      <c r="H12" s="24"/>
      <c r="I12" s="23"/>
      <c r="J12" s="25">
        <f t="shared" ref="J12:J42" si="0">ROUND(AVERAGE(E12,F12,G12,H12,I12),2)</f>
        <v>24.58</v>
      </c>
      <c r="K12" s="26">
        <f t="shared" ref="K12:K42" si="1">STDEV(E12:I12)</f>
        <v>0.18770544300401515</v>
      </c>
      <c r="L12" s="26">
        <f t="shared" ref="L12:L42" si="2">K12/J12*100</f>
        <v>0.76365111067540747</v>
      </c>
      <c r="M12" s="6">
        <f t="shared" ref="M12:M42" si="3">MIN(E12:G12)</f>
        <v>24.38</v>
      </c>
      <c r="N12" s="27">
        <v>0</v>
      </c>
      <c r="O12" s="28">
        <f t="shared" ref="O12:O42" si="4">ROUND(M12+(M12*(N12/100)),2)</f>
        <v>24.38</v>
      </c>
      <c r="P12" s="29">
        <f t="shared" ref="P12:P42" si="5">O12*D12</f>
        <v>609.5</v>
      </c>
    </row>
    <row r="13" spans="1:16" ht="25.5" x14ac:dyDescent="0.2">
      <c r="A13" s="3">
        <v>3</v>
      </c>
      <c r="B13" s="64" t="s">
        <v>39</v>
      </c>
      <c r="C13" s="62" t="s">
        <v>21</v>
      </c>
      <c r="D13" s="63">
        <v>25</v>
      </c>
      <c r="E13" s="23">
        <v>45.54</v>
      </c>
      <c r="F13" s="24">
        <v>46</v>
      </c>
      <c r="G13" s="24">
        <v>46.22</v>
      </c>
      <c r="H13" s="24"/>
      <c r="I13" s="23"/>
      <c r="J13" s="25">
        <f t="shared" si="0"/>
        <v>45.92</v>
      </c>
      <c r="K13" s="26">
        <f t="shared" si="1"/>
        <v>0.3469870314579494</v>
      </c>
      <c r="L13" s="26">
        <f t="shared" si="2"/>
        <v>0.75563377930738107</v>
      </c>
      <c r="M13" s="6">
        <f t="shared" si="3"/>
        <v>45.54</v>
      </c>
      <c r="N13" s="27">
        <v>0</v>
      </c>
      <c r="O13" s="28">
        <f t="shared" si="4"/>
        <v>45.54</v>
      </c>
      <c r="P13" s="29">
        <f t="shared" si="5"/>
        <v>1138.5</v>
      </c>
    </row>
    <row r="14" spans="1:16" ht="25.5" x14ac:dyDescent="0.2">
      <c r="A14" s="3">
        <v>4</v>
      </c>
      <c r="B14" s="61" t="s">
        <v>40</v>
      </c>
      <c r="C14" s="62" t="s">
        <v>21</v>
      </c>
      <c r="D14" s="63">
        <v>5</v>
      </c>
      <c r="E14" s="23">
        <v>34.5</v>
      </c>
      <c r="F14" s="24">
        <v>34.85</v>
      </c>
      <c r="G14" s="24">
        <v>35.020000000000003</v>
      </c>
      <c r="H14" s="24"/>
      <c r="I14" s="23"/>
      <c r="J14" s="25">
        <f t="shared" si="0"/>
        <v>34.79</v>
      </c>
      <c r="K14" s="26">
        <f t="shared" si="1"/>
        <v>0.26514147167125857</v>
      </c>
      <c r="L14" s="26">
        <f t="shared" si="2"/>
        <v>0.76211978060149055</v>
      </c>
      <c r="M14" s="6">
        <f t="shared" si="3"/>
        <v>34.5</v>
      </c>
      <c r="N14" s="27">
        <v>0</v>
      </c>
      <c r="O14" s="28">
        <f t="shared" si="4"/>
        <v>34.5</v>
      </c>
      <c r="P14" s="29">
        <f t="shared" si="5"/>
        <v>172.5</v>
      </c>
    </row>
    <row r="15" spans="1:16" ht="51" x14ac:dyDescent="0.2">
      <c r="A15" s="3">
        <v>5</v>
      </c>
      <c r="B15" s="65" t="s">
        <v>41</v>
      </c>
      <c r="C15" s="62" t="s">
        <v>21</v>
      </c>
      <c r="D15" s="63">
        <v>50</v>
      </c>
      <c r="E15" s="23">
        <v>6.18</v>
      </c>
      <c r="F15" s="24">
        <v>6.24</v>
      </c>
      <c r="G15" s="24">
        <v>6.27</v>
      </c>
      <c r="H15" s="24"/>
      <c r="I15" s="23"/>
      <c r="J15" s="25">
        <f t="shared" si="0"/>
        <v>6.23</v>
      </c>
      <c r="K15" s="26">
        <f t="shared" si="1"/>
        <v>4.5825756949558392E-2</v>
      </c>
      <c r="L15" s="26">
        <f t="shared" si="2"/>
        <v>0.73556592214379435</v>
      </c>
      <c r="M15" s="6">
        <f t="shared" si="3"/>
        <v>6.18</v>
      </c>
      <c r="N15" s="27">
        <v>0</v>
      </c>
      <c r="O15" s="28">
        <f t="shared" si="4"/>
        <v>6.18</v>
      </c>
      <c r="P15" s="29">
        <f t="shared" si="5"/>
        <v>309</v>
      </c>
    </row>
    <row r="16" spans="1:16" ht="38.25" x14ac:dyDescent="0.2">
      <c r="A16" s="3">
        <v>6</v>
      </c>
      <c r="B16" s="66" t="s">
        <v>42</v>
      </c>
      <c r="C16" s="62" t="s">
        <v>21</v>
      </c>
      <c r="D16" s="63">
        <v>1500</v>
      </c>
      <c r="E16" s="23">
        <v>24.11</v>
      </c>
      <c r="F16" s="24">
        <v>24.35</v>
      </c>
      <c r="G16" s="24">
        <v>24.47</v>
      </c>
      <c r="H16" s="24"/>
      <c r="I16" s="23"/>
      <c r="J16" s="25">
        <f t="shared" si="0"/>
        <v>24.31</v>
      </c>
      <c r="K16" s="26">
        <f t="shared" si="1"/>
        <v>0.18330302779823357</v>
      </c>
      <c r="L16" s="26">
        <f t="shared" si="2"/>
        <v>0.7540231501367074</v>
      </c>
      <c r="M16" s="6">
        <f t="shared" si="3"/>
        <v>24.11</v>
      </c>
      <c r="N16" s="27">
        <v>0</v>
      </c>
      <c r="O16" s="28">
        <f t="shared" si="4"/>
        <v>24.11</v>
      </c>
      <c r="P16" s="29">
        <f t="shared" si="5"/>
        <v>36165</v>
      </c>
    </row>
    <row r="17" spans="1:16" ht="38.25" x14ac:dyDescent="0.2">
      <c r="A17" s="3">
        <v>7</v>
      </c>
      <c r="B17" s="66" t="s">
        <v>43</v>
      </c>
      <c r="C17" s="62" t="s">
        <v>21</v>
      </c>
      <c r="D17" s="63">
        <v>20</v>
      </c>
      <c r="E17" s="23">
        <v>25.6</v>
      </c>
      <c r="F17" s="24">
        <v>25.86</v>
      </c>
      <c r="G17" s="24">
        <v>25.98</v>
      </c>
      <c r="H17" s="24"/>
      <c r="I17" s="23"/>
      <c r="J17" s="25">
        <f t="shared" si="0"/>
        <v>25.81</v>
      </c>
      <c r="K17" s="26">
        <f t="shared" si="1"/>
        <v>0.19425069712444554</v>
      </c>
      <c r="L17" s="26">
        <f t="shared" si="2"/>
        <v>0.7526179663868483</v>
      </c>
      <c r="M17" s="6">
        <f t="shared" si="3"/>
        <v>25.6</v>
      </c>
      <c r="N17" s="27">
        <v>0</v>
      </c>
      <c r="O17" s="28">
        <f t="shared" si="4"/>
        <v>25.6</v>
      </c>
      <c r="P17" s="29">
        <f t="shared" si="5"/>
        <v>512</v>
      </c>
    </row>
    <row r="18" spans="1:16" ht="38.25" x14ac:dyDescent="0.2">
      <c r="A18" s="3">
        <v>8</v>
      </c>
      <c r="B18" s="61" t="s">
        <v>44</v>
      </c>
      <c r="C18" s="62" t="s">
        <v>21</v>
      </c>
      <c r="D18" s="63">
        <v>20</v>
      </c>
      <c r="E18" s="23">
        <v>9.5399999999999991</v>
      </c>
      <c r="F18" s="24">
        <v>9.64</v>
      </c>
      <c r="G18" s="24">
        <v>9.68</v>
      </c>
      <c r="H18" s="24"/>
      <c r="I18" s="23"/>
      <c r="J18" s="25">
        <f t="shared" si="0"/>
        <v>9.6199999999999992</v>
      </c>
      <c r="K18" s="26">
        <f t="shared" si="1"/>
        <v>7.211102550928021E-2</v>
      </c>
      <c r="L18" s="26">
        <f t="shared" si="2"/>
        <v>0.74959485976382767</v>
      </c>
      <c r="M18" s="6">
        <f t="shared" si="3"/>
        <v>9.5399999999999991</v>
      </c>
      <c r="N18" s="27">
        <v>0</v>
      </c>
      <c r="O18" s="28">
        <f t="shared" si="4"/>
        <v>9.5399999999999991</v>
      </c>
      <c r="P18" s="29">
        <f t="shared" si="5"/>
        <v>190.79999999999998</v>
      </c>
    </row>
    <row r="19" spans="1:16" ht="89.25" x14ac:dyDescent="0.2">
      <c r="A19" s="3">
        <v>9</v>
      </c>
      <c r="B19" s="65" t="s">
        <v>46</v>
      </c>
      <c r="C19" s="62" t="s">
        <v>21</v>
      </c>
      <c r="D19" s="63">
        <v>20</v>
      </c>
      <c r="E19" s="23">
        <v>41.89</v>
      </c>
      <c r="F19" s="24">
        <v>42.31</v>
      </c>
      <c r="G19" s="24">
        <v>42.52</v>
      </c>
      <c r="H19" s="24"/>
      <c r="I19" s="23"/>
      <c r="J19" s="25">
        <f t="shared" si="0"/>
        <v>42.24</v>
      </c>
      <c r="K19" s="26">
        <f t="shared" si="1"/>
        <v>0.3207802986469101</v>
      </c>
      <c r="L19" s="26">
        <f t="shared" si="2"/>
        <v>0.75942305550878342</v>
      </c>
      <c r="M19" s="6">
        <f t="shared" si="3"/>
        <v>41.89</v>
      </c>
      <c r="N19" s="27">
        <v>0</v>
      </c>
      <c r="O19" s="28">
        <f t="shared" si="4"/>
        <v>41.89</v>
      </c>
      <c r="P19" s="29">
        <f t="shared" si="5"/>
        <v>837.8</v>
      </c>
    </row>
    <row r="20" spans="1:16" ht="38.25" x14ac:dyDescent="0.2">
      <c r="A20" s="3">
        <v>10</v>
      </c>
      <c r="B20" s="64" t="s">
        <v>47</v>
      </c>
      <c r="C20" s="62" t="s">
        <v>21</v>
      </c>
      <c r="D20" s="63">
        <v>10</v>
      </c>
      <c r="E20" s="23">
        <v>18.399999999999999</v>
      </c>
      <c r="F20" s="24">
        <v>18.579999999999998</v>
      </c>
      <c r="G20" s="24">
        <v>18.68</v>
      </c>
      <c r="H20" s="24"/>
      <c r="I20" s="23"/>
      <c r="J20" s="25">
        <f t="shared" si="0"/>
        <v>18.55</v>
      </c>
      <c r="K20" s="26">
        <f t="shared" si="1"/>
        <v>0.14189197769195222</v>
      </c>
      <c r="L20" s="26">
        <f t="shared" si="2"/>
        <v>0.76491632178949975</v>
      </c>
      <c r="M20" s="6">
        <f t="shared" si="3"/>
        <v>18.399999999999999</v>
      </c>
      <c r="N20" s="27">
        <v>0</v>
      </c>
      <c r="O20" s="28">
        <f t="shared" si="4"/>
        <v>18.399999999999999</v>
      </c>
      <c r="P20" s="29">
        <f t="shared" si="5"/>
        <v>184</v>
      </c>
    </row>
    <row r="21" spans="1:16" ht="63.75" x14ac:dyDescent="0.2">
      <c r="A21" s="3">
        <v>11</v>
      </c>
      <c r="B21" s="65" t="s">
        <v>48</v>
      </c>
      <c r="C21" s="62" t="s">
        <v>21</v>
      </c>
      <c r="D21" s="63">
        <v>40</v>
      </c>
      <c r="E21" s="23">
        <v>20.8</v>
      </c>
      <c r="F21" s="24">
        <v>21.01</v>
      </c>
      <c r="G21" s="24">
        <v>21.11</v>
      </c>
      <c r="H21" s="24"/>
      <c r="I21" s="23"/>
      <c r="J21" s="25">
        <f t="shared" si="0"/>
        <v>20.97</v>
      </c>
      <c r="K21" s="26">
        <f t="shared" si="1"/>
        <v>0.15821925715074381</v>
      </c>
      <c r="L21" s="26">
        <f t="shared" si="2"/>
        <v>0.7545028953302042</v>
      </c>
      <c r="M21" s="6">
        <f t="shared" si="3"/>
        <v>20.8</v>
      </c>
      <c r="N21" s="27">
        <v>0</v>
      </c>
      <c r="O21" s="28">
        <f t="shared" si="4"/>
        <v>20.8</v>
      </c>
      <c r="P21" s="29">
        <f t="shared" si="5"/>
        <v>832</v>
      </c>
    </row>
    <row r="22" spans="1:16" ht="89.25" x14ac:dyDescent="0.2">
      <c r="A22" s="3">
        <v>12</v>
      </c>
      <c r="B22" s="65" t="s">
        <v>46</v>
      </c>
      <c r="C22" s="62" t="s">
        <v>21</v>
      </c>
      <c r="D22" s="63">
        <v>10</v>
      </c>
      <c r="E22" s="23">
        <v>30.85</v>
      </c>
      <c r="F22" s="24">
        <v>31.16</v>
      </c>
      <c r="G22" s="24">
        <v>31.31</v>
      </c>
      <c r="H22" s="24"/>
      <c r="I22" s="23"/>
      <c r="J22" s="25">
        <f t="shared" si="0"/>
        <v>31.11</v>
      </c>
      <c r="K22" s="26">
        <f t="shared" si="1"/>
        <v>0.2345918441321708</v>
      </c>
      <c r="L22" s="26">
        <f t="shared" si="2"/>
        <v>0.75407214442999293</v>
      </c>
      <c r="M22" s="6">
        <f t="shared" si="3"/>
        <v>30.85</v>
      </c>
      <c r="N22" s="27">
        <v>0</v>
      </c>
      <c r="O22" s="28">
        <f t="shared" si="4"/>
        <v>30.85</v>
      </c>
      <c r="P22" s="29">
        <f t="shared" si="5"/>
        <v>308.5</v>
      </c>
    </row>
    <row r="23" spans="1:16" ht="25.5" x14ac:dyDescent="0.2">
      <c r="A23" s="3">
        <v>13</v>
      </c>
      <c r="B23" s="61" t="s">
        <v>49</v>
      </c>
      <c r="C23" s="62" t="s">
        <v>21</v>
      </c>
      <c r="D23" s="63">
        <v>250</v>
      </c>
      <c r="E23" s="23">
        <v>0.91</v>
      </c>
      <c r="F23" s="24">
        <v>0.92</v>
      </c>
      <c r="G23" s="24">
        <v>0.93</v>
      </c>
      <c r="H23" s="24"/>
      <c r="I23" s="23"/>
      <c r="J23" s="25">
        <f t="shared" si="0"/>
        <v>0.92</v>
      </c>
      <c r="K23" s="26">
        <f t="shared" si="1"/>
        <v>1.0000000000000009E-2</v>
      </c>
      <c r="L23" s="26">
        <f t="shared" si="2"/>
        <v>1.0869565217391313</v>
      </c>
      <c r="M23" s="6">
        <f t="shared" si="3"/>
        <v>0.91</v>
      </c>
      <c r="N23" s="27">
        <v>0</v>
      </c>
      <c r="O23" s="28">
        <f t="shared" si="4"/>
        <v>0.91</v>
      </c>
      <c r="P23" s="29">
        <f t="shared" si="5"/>
        <v>227.5</v>
      </c>
    </row>
    <row r="24" spans="1:16" ht="25.5" x14ac:dyDescent="0.2">
      <c r="A24" s="3">
        <v>14</v>
      </c>
      <c r="B24" s="64" t="s">
        <v>50</v>
      </c>
      <c r="C24" s="62" t="s">
        <v>21</v>
      </c>
      <c r="D24" s="63">
        <v>5</v>
      </c>
      <c r="E24" s="23">
        <v>1724.8</v>
      </c>
      <c r="F24" s="24">
        <v>1742.05</v>
      </c>
      <c r="G24" s="24">
        <v>1750.67</v>
      </c>
      <c r="H24" s="24"/>
      <c r="I24" s="23"/>
      <c r="J24" s="25">
        <f t="shared" si="0"/>
        <v>1739.17</v>
      </c>
      <c r="K24" s="26">
        <f t="shared" si="1"/>
        <v>13.172723079657247</v>
      </c>
      <c r="L24" s="26">
        <f t="shared" si="2"/>
        <v>0.75741434590392231</v>
      </c>
      <c r="M24" s="6">
        <f t="shared" si="3"/>
        <v>1724.8</v>
      </c>
      <c r="N24" s="27">
        <v>0</v>
      </c>
      <c r="O24" s="28">
        <f t="shared" si="4"/>
        <v>1724.8</v>
      </c>
      <c r="P24" s="29">
        <f t="shared" si="5"/>
        <v>8624</v>
      </c>
    </row>
    <row r="25" spans="1:16" ht="38.25" x14ac:dyDescent="0.2">
      <c r="A25" s="3">
        <v>15</v>
      </c>
      <c r="B25" s="66" t="s">
        <v>51</v>
      </c>
      <c r="C25" s="62" t="s">
        <v>21</v>
      </c>
      <c r="D25" s="63">
        <v>10</v>
      </c>
      <c r="E25" s="23">
        <v>1248</v>
      </c>
      <c r="F25" s="24">
        <v>1260.48</v>
      </c>
      <c r="G25" s="24">
        <v>1266.72</v>
      </c>
      <c r="H25" s="24"/>
      <c r="I25" s="23"/>
      <c r="J25" s="25">
        <f t="shared" si="0"/>
        <v>1258.4000000000001</v>
      </c>
      <c r="K25" s="26">
        <f t="shared" si="1"/>
        <v>9.5317574455081608</v>
      </c>
      <c r="L25" s="26">
        <f t="shared" si="2"/>
        <v>0.75745052809187541</v>
      </c>
      <c r="M25" s="6">
        <f t="shared" si="3"/>
        <v>1248</v>
      </c>
      <c r="N25" s="27">
        <v>0</v>
      </c>
      <c r="O25" s="28">
        <f t="shared" si="4"/>
        <v>1248</v>
      </c>
      <c r="P25" s="29">
        <f t="shared" si="5"/>
        <v>12480</v>
      </c>
    </row>
    <row r="26" spans="1:16" ht="51" x14ac:dyDescent="0.2">
      <c r="A26" s="3">
        <v>16</v>
      </c>
      <c r="B26" s="65" t="s">
        <v>52</v>
      </c>
      <c r="C26" s="62" t="s">
        <v>21</v>
      </c>
      <c r="D26" s="63">
        <v>30</v>
      </c>
      <c r="E26" s="23">
        <v>14.4</v>
      </c>
      <c r="F26" s="24">
        <v>14.54</v>
      </c>
      <c r="G26" s="24">
        <v>14.62</v>
      </c>
      <c r="H26" s="24"/>
      <c r="I26" s="23"/>
      <c r="J26" s="25">
        <f t="shared" si="0"/>
        <v>14.52</v>
      </c>
      <c r="K26" s="26">
        <f t="shared" si="1"/>
        <v>0.11135528725659982</v>
      </c>
      <c r="L26" s="26">
        <f t="shared" si="2"/>
        <v>0.76690969184986102</v>
      </c>
      <c r="M26" s="6">
        <f t="shared" si="3"/>
        <v>14.4</v>
      </c>
      <c r="N26" s="27">
        <v>0</v>
      </c>
      <c r="O26" s="28">
        <f t="shared" si="4"/>
        <v>14.4</v>
      </c>
      <c r="P26" s="29">
        <f t="shared" si="5"/>
        <v>432</v>
      </c>
    </row>
    <row r="27" spans="1:16" ht="89.25" x14ac:dyDescent="0.2">
      <c r="A27" s="3">
        <v>17</v>
      </c>
      <c r="B27" s="61" t="s">
        <v>53</v>
      </c>
      <c r="C27" s="62" t="s">
        <v>21</v>
      </c>
      <c r="D27" s="63">
        <v>10</v>
      </c>
      <c r="E27" s="23">
        <v>282.88</v>
      </c>
      <c r="F27" s="24">
        <v>285.70999999999998</v>
      </c>
      <c r="G27" s="24">
        <v>287.12</v>
      </c>
      <c r="H27" s="24"/>
      <c r="I27" s="23"/>
      <c r="J27" s="25">
        <f t="shared" si="0"/>
        <v>285.24</v>
      </c>
      <c r="K27" s="26">
        <f t="shared" si="1"/>
        <v>2.159266850885583</v>
      </c>
      <c r="L27" s="26">
        <f t="shared" si="2"/>
        <v>0.75700001783956772</v>
      </c>
      <c r="M27" s="6">
        <f t="shared" si="3"/>
        <v>282.88</v>
      </c>
      <c r="N27" s="27">
        <v>0</v>
      </c>
      <c r="O27" s="28">
        <f t="shared" si="4"/>
        <v>282.88</v>
      </c>
      <c r="P27" s="29">
        <f t="shared" si="5"/>
        <v>2828.8</v>
      </c>
    </row>
    <row r="28" spans="1:16" ht="89.25" x14ac:dyDescent="0.2">
      <c r="A28" s="3">
        <v>18</v>
      </c>
      <c r="B28" s="61" t="s">
        <v>53</v>
      </c>
      <c r="C28" s="62" t="s">
        <v>21</v>
      </c>
      <c r="D28" s="63">
        <v>10</v>
      </c>
      <c r="E28" s="23">
        <v>314.37</v>
      </c>
      <c r="F28" s="24">
        <v>317.51</v>
      </c>
      <c r="G28" s="24">
        <v>319.08999999999997</v>
      </c>
      <c r="H28" s="24"/>
      <c r="I28" s="23"/>
      <c r="J28" s="25">
        <f t="shared" si="0"/>
        <v>316.99</v>
      </c>
      <c r="K28" s="26">
        <f t="shared" si="1"/>
        <v>2.4025819444922023</v>
      </c>
      <c r="L28" s="26">
        <f t="shared" si="2"/>
        <v>0.75793619498791831</v>
      </c>
      <c r="M28" s="6">
        <f t="shared" si="3"/>
        <v>314.37</v>
      </c>
      <c r="N28" s="27">
        <v>0</v>
      </c>
      <c r="O28" s="28">
        <f t="shared" si="4"/>
        <v>314.37</v>
      </c>
      <c r="P28" s="29">
        <f t="shared" si="5"/>
        <v>3143.7</v>
      </c>
    </row>
    <row r="29" spans="1:16" ht="63.75" x14ac:dyDescent="0.2">
      <c r="A29" s="3">
        <v>19</v>
      </c>
      <c r="B29" s="65" t="s">
        <v>54</v>
      </c>
      <c r="C29" s="62" t="s">
        <v>21</v>
      </c>
      <c r="D29" s="63">
        <v>10</v>
      </c>
      <c r="E29" s="23">
        <v>297.5</v>
      </c>
      <c r="F29" s="24">
        <v>300.48</v>
      </c>
      <c r="G29" s="24">
        <v>301.95999999999998</v>
      </c>
      <c r="H29" s="24"/>
      <c r="I29" s="23"/>
      <c r="J29" s="25">
        <f t="shared" si="0"/>
        <v>299.98</v>
      </c>
      <c r="K29" s="26">
        <f t="shared" si="1"/>
        <v>2.2716513817045012</v>
      </c>
      <c r="L29" s="26">
        <f t="shared" si="2"/>
        <v>0.75726761174228319</v>
      </c>
      <c r="M29" s="6">
        <f t="shared" si="3"/>
        <v>297.5</v>
      </c>
      <c r="N29" s="27">
        <v>0</v>
      </c>
      <c r="O29" s="28">
        <f t="shared" si="4"/>
        <v>297.5</v>
      </c>
      <c r="P29" s="29">
        <f t="shared" si="5"/>
        <v>2975</v>
      </c>
    </row>
    <row r="30" spans="1:16" ht="38.25" x14ac:dyDescent="0.2">
      <c r="A30" s="3">
        <v>20</v>
      </c>
      <c r="B30" s="65" t="s">
        <v>55</v>
      </c>
      <c r="C30" s="62" t="s">
        <v>21</v>
      </c>
      <c r="D30" s="63">
        <v>5</v>
      </c>
      <c r="E30" s="23">
        <v>165</v>
      </c>
      <c r="F30" s="24">
        <v>166.65</v>
      </c>
      <c r="G30" s="24">
        <v>167.48</v>
      </c>
      <c r="H30" s="24"/>
      <c r="I30" s="23"/>
      <c r="J30" s="25">
        <f t="shared" si="0"/>
        <v>166.38</v>
      </c>
      <c r="K30" s="26">
        <f t="shared" si="1"/>
        <v>1.2623919095642699</v>
      </c>
      <c r="L30" s="26">
        <f t="shared" si="2"/>
        <v>0.75874017884617739</v>
      </c>
      <c r="M30" s="6">
        <f t="shared" si="3"/>
        <v>165</v>
      </c>
      <c r="N30" s="27">
        <v>0</v>
      </c>
      <c r="O30" s="28">
        <f t="shared" si="4"/>
        <v>165</v>
      </c>
      <c r="P30" s="29">
        <f t="shared" si="5"/>
        <v>825</v>
      </c>
    </row>
    <row r="31" spans="1:16" ht="63.75" x14ac:dyDescent="0.2">
      <c r="A31" s="3">
        <v>21</v>
      </c>
      <c r="B31" s="65" t="s">
        <v>56</v>
      </c>
      <c r="C31" s="62" t="s">
        <v>21</v>
      </c>
      <c r="D31" s="63">
        <v>5</v>
      </c>
      <c r="E31" s="23">
        <v>98</v>
      </c>
      <c r="F31" s="24">
        <v>98.98</v>
      </c>
      <c r="G31" s="24">
        <v>99.47</v>
      </c>
      <c r="H31" s="24"/>
      <c r="I31" s="23"/>
      <c r="J31" s="25">
        <f t="shared" si="0"/>
        <v>98.82</v>
      </c>
      <c r="K31" s="26">
        <f t="shared" si="1"/>
        <v>0.74848736350945377</v>
      </c>
      <c r="L31" s="26">
        <f t="shared" si="2"/>
        <v>0.75742497825283728</v>
      </c>
      <c r="M31" s="6">
        <f t="shared" si="3"/>
        <v>98</v>
      </c>
      <c r="N31" s="27">
        <v>0</v>
      </c>
      <c r="O31" s="28">
        <f t="shared" si="4"/>
        <v>98</v>
      </c>
      <c r="P31" s="29">
        <f t="shared" si="5"/>
        <v>490</v>
      </c>
    </row>
    <row r="32" spans="1:16" ht="63.75" x14ac:dyDescent="0.2">
      <c r="A32" s="3">
        <v>22</v>
      </c>
      <c r="B32" s="61" t="s">
        <v>57</v>
      </c>
      <c r="C32" s="62" t="s">
        <v>21</v>
      </c>
      <c r="D32" s="63">
        <v>5</v>
      </c>
      <c r="E32" s="23">
        <v>98</v>
      </c>
      <c r="F32" s="24">
        <v>98.98</v>
      </c>
      <c r="G32" s="24">
        <v>99.47</v>
      </c>
      <c r="H32" s="24"/>
      <c r="I32" s="23"/>
      <c r="J32" s="25">
        <f t="shared" si="0"/>
        <v>98.82</v>
      </c>
      <c r="K32" s="26">
        <f t="shared" si="1"/>
        <v>0.74848736350945377</v>
      </c>
      <c r="L32" s="26">
        <f t="shared" si="2"/>
        <v>0.75742497825283728</v>
      </c>
      <c r="M32" s="6">
        <f t="shared" si="3"/>
        <v>98</v>
      </c>
      <c r="N32" s="27">
        <v>0</v>
      </c>
      <c r="O32" s="28">
        <f t="shared" si="4"/>
        <v>98</v>
      </c>
      <c r="P32" s="29">
        <f t="shared" si="5"/>
        <v>490</v>
      </c>
    </row>
    <row r="33" spans="1:16" ht="64.5" thickBot="1" x14ac:dyDescent="0.25">
      <c r="A33" s="3">
        <v>23</v>
      </c>
      <c r="B33" s="61" t="s">
        <v>58</v>
      </c>
      <c r="C33" s="62" t="s">
        <v>21</v>
      </c>
      <c r="D33" s="63">
        <v>5</v>
      </c>
      <c r="E33" s="23">
        <v>98</v>
      </c>
      <c r="F33" s="24">
        <v>98.98</v>
      </c>
      <c r="G33" s="24">
        <v>99.47</v>
      </c>
      <c r="H33" s="24"/>
      <c r="I33" s="23"/>
      <c r="J33" s="25">
        <f t="shared" si="0"/>
        <v>98.82</v>
      </c>
      <c r="K33" s="26">
        <f t="shared" si="1"/>
        <v>0.74848736350945377</v>
      </c>
      <c r="L33" s="26">
        <f t="shared" si="2"/>
        <v>0.75742497825283728</v>
      </c>
      <c r="M33" s="6">
        <f t="shared" si="3"/>
        <v>98</v>
      </c>
      <c r="N33" s="27">
        <v>0</v>
      </c>
      <c r="O33" s="28">
        <f t="shared" si="4"/>
        <v>98</v>
      </c>
      <c r="P33" s="29">
        <f t="shared" si="5"/>
        <v>490</v>
      </c>
    </row>
    <row r="34" spans="1:16" ht="48.75" thickBot="1" x14ac:dyDescent="0.25">
      <c r="A34" s="3">
        <v>24</v>
      </c>
      <c r="B34" s="68" t="s">
        <v>64</v>
      </c>
      <c r="C34" s="62" t="s">
        <v>21</v>
      </c>
      <c r="D34" s="63">
        <v>10</v>
      </c>
      <c r="E34" s="23">
        <v>333.2</v>
      </c>
      <c r="F34" s="24">
        <v>336.53</v>
      </c>
      <c r="G34" s="24">
        <v>338.2</v>
      </c>
      <c r="H34" s="24"/>
      <c r="I34" s="23"/>
      <c r="J34" s="25">
        <f t="shared" si="0"/>
        <v>335.98</v>
      </c>
      <c r="K34" s="26">
        <f t="shared" si="1"/>
        <v>2.5455123911176165</v>
      </c>
      <c r="L34" s="26">
        <f t="shared" si="2"/>
        <v>0.75763807105113889</v>
      </c>
      <c r="M34" s="6">
        <f t="shared" si="3"/>
        <v>333.2</v>
      </c>
      <c r="N34" s="27">
        <v>0</v>
      </c>
      <c r="O34" s="28">
        <f t="shared" si="4"/>
        <v>333.2</v>
      </c>
      <c r="P34" s="29">
        <f t="shared" si="5"/>
        <v>3332</v>
      </c>
    </row>
    <row r="35" spans="1:16" ht="51" x14ac:dyDescent="0.2">
      <c r="A35" s="3">
        <v>25</v>
      </c>
      <c r="B35" s="67" t="s">
        <v>60</v>
      </c>
      <c r="C35" s="62" t="s">
        <v>21</v>
      </c>
      <c r="D35" s="63">
        <v>10</v>
      </c>
      <c r="E35" s="23">
        <v>104</v>
      </c>
      <c r="F35" s="24">
        <v>105.04</v>
      </c>
      <c r="G35" s="24">
        <v>105.56</v>
      </c>
      <c r="H35" s="24"/>
      <c r="I35" s="23"/>
      <c r="J35" s="25">
        <f t="shared" si="0"/>
        <v>104.87</v>
      </c>
      <c r="K35" s="26">
        <f t="shared" si="1"/>
        <v>0.79431312045901392</v>
      </c>
      <c r="L35" s="26">
        <f t="shared" si="2"/>
        <v>0.75742645223516147</v>
      </c>
      <c r="M35" s="6">
        <f t="shared" si="3"/>
        <v>104</v>
      </c>
      <c r="N35" s="27">
        <v>0</v>
      </c>
      <c r="O35" s="28">
        <f t="shared" si="4"/>
        <v>104</v>
      </c>
      <c r="P35" s="29">
        <f t="shared" si="5"/>
        <v>1040</v>
      </c>
    </row>
    <row r="36" spans="1:16" ht="25.5" x14ac:dyDescent="0.2">
      <c r="A36" s="3">
        <v>26</v>
      </c>
      <c r="B36" s="61" t="s">
        <v>61</v>
      </c>
      <c r="C36" s="62" t="s">
        <v>21</v>
      </c>
      <c r="D36" s="63">
        <v>10</v>
      </c>
      <c r="E36" s="23">
        <v>40</v>
      </c>
      <c r="F36" s="24">
        <v>40.4</v>
      </c>
      <c r="G36" s="24">
        <v>40.6</v>
      </c>
      <c r="H36" s="24"/>
      <c r="I36" s="23"/>
      <c r="J36" s="25">
        <f t="shared" si="0"/>
        <v>40.33</v>
      </c>
      <c r="K36" s="26">
        <f t="shared" si="1"/>
        <v>0.30550504633038983</v>
      </c>
      <c r="L36" s="26">
        <f t="shared" si="2"/>
        <v>0.75751313248299001</v>
      </c>
      <c r="M36" s="6">
        <f t="shared" si="3"/>
        <v>40</v>
      </c>
      <c r="N36" s="27">
        <v>0</v>
      </c>
      <c r="O36" s="28">
        <f t="shared" si="4"/>
        <v>40</v>
      </c>
      <c r="P36" s="29">
        <f t="shared" si="5"/>
        <v>400</v>
      </c>
    </row>
    <row r="37" spans="1:16" ht="51" x14ac:dyDescent="0.2">
      <c r="A37" s="3">
        <v>27</v>
      </c>
      <c r="B37" s="65" t="s">
        <v>62</v>
      </c>
      <c r="C37" s="62" t="s">
        <v>21</v>
      </c>
      <c r="D37" s="63">
        <v>8</v>
      </c>
      <c r="E37" s="23">
        <v>970</v>
      </c>
      <c r="F37" s="24">
        <v>979.7</v>
      </c>
      <c r="G37" s="24">
        <v>984.55</v>
      </c>
      <c r="H37" s="24"/>
      <c r="I37" s="23"/>
      <c r="J37" s="25">
        <f t="shared" si="0"/>
        <v>978.08</v>
      </c>
      <c r="K37" s="26">
        <f t="shared" si="1"/>
        <v>7.4084973735119268</v>
      </c>
      <c r="L37" s="26">
        <f t="shared" si="2"/>
        <v>0.75745310951168887</v>
      </c>
      <c r="M37" s="6">
        <f t="shared" si="3"/>
        <v>970</v>
      </c>
      <c r="N37" s="27">
        <v>0</v>
      </c>
      <c r="O37" s="28">
        <f t="shared" si="4"/>
        <v>970</v>
      </c>
      <c r="P37" s="29">
        <f t="shared" si="5"/>
        <v>7760</v>
      </c>
    </row>
    <row r="38" spans="1:16" ht="51" x14ac:dyDescent="0.2">
      <c r="A38" s="3">
        <v>28</v>
      </c>
      <c r="B38" s="65" t="s">
        <v>62</v>
      </c>
      <c r="C38" s="62" t="s">
        <v>21</v>
      </c>
      <c r="D38" s="63">
        <v>8</v>
      </c>
      <c r="E38" s="23">
        <v>970</v>
      </c>
      <c r="F38" s="24">
        <v>979.7</v>
      </c>
      <c r="G38" s="24">
        <v>984.55</v>
      </c>
      <c r="H38" s="24"/>
      <c r="I38" s="23"/>
      <c r="J38" s="25">
        <f t="shared" si="0"/>
        <v>978.08</v>
      </c>
      <c r="K38" s="26">
        <f t="shared" si="1"/>
        <v>7.4084973735119268</v>
      </c>
      <c r="L38" s="26">
        <f t="shared" si="2"/>
        <v>0.75745310951168887</v>
      </c>
      <c r="M38" s="6">
        <f t="shared" si="3"/>
        <v>970</v>
      </c>
      <c r="N38" s="27">
        <v>0</v>
      </c>
      <c r="O38" s="28">
        <f t="shared" si="4"/>
        <v>970</v>
      </c>
      <c r="P38" s="29">
        <f t="shared" si="5"/>
        <v>7760</v>
      </c>
    </row>
    <row r="39" spans="1:16" ht="51" x14ac:dyDescent="0.2">
      <c r="A39" s="3">
        <v>29</v>
      </c>
      <c r="B39" s="65" t="s">
        <v>62</v>
      </c>
      <c r="C39" s="62" t="s">
        <v>21</v>
      </c>
      <c r="D39" s="63">
        <v>8</v>
      </c>
      <c r="E39" s="23">
        <v>970</v>
      </c>
      <c r="F39" s="24">
        <v>979.7</v>
      </c>
      <c r="G39" s="24">
        <v>984.55</v>
      </c>
      <c r="H39" s="24"/>
      <c r="I39" s="23"/>
      <c r="J39" s="25">
        <f t="shared" si="0"/>
        <v>978.08</v>
      </c>
      <c r="K39" s="26">
        <f t="shared" si="1"/>
        <v>7.4084973735119268</v>
      </c>
      <c r="L39" s="26">
        <f t="shared" si="2"/>
        <v>0.75745310951168887</v>
      </c>
      <c r="M39" s="6">
        <f t="shared" si="3"/>
        <v>970</v>
      </c>
      <c r="N39" s="27">
        <v>0</v>
      </c>
      <c r="O39" s="28">
        <f t="shared" si="4"/>
        <v>970</v>
      </c>
      <c r="P39" s="29">
        <f t="shared" si="5"/>
        <v>7760</v>
      </c>
    </row>
    <row r="40" spans="1:16" ht="51" x14ac:dyDescent="0.2">
      <c r="A40" s="3">
        <v>30</v>
      </c>
      <c r="B40" s="65" t="s">
        <v>62</v>
      </c>
      <c r="C40" s="62" t="s">
        <v>21</v>
      </c>
      <c r="D40" s="63">
        <v>8</v>
      </c>
      <c r="E40" s="23">
        <v>970</v>
      </c>
      <c r="F40" s="24">
        <v>979.7</v>
      </c>
      <c r="G40" s="24">
        <v>984.55</v>
      </c>
      <c r="H40" s="24"/>
      <c r="I40" s="23"/>
      <c r="J40" s="25">
        <f t="shared" si="0"/>
        <v>978.08</v>
      </c>
      <c r="K40" s="26">
        <f t="shared" si="1"/>
        <v>7.4084973735119268</v>
      </c>
      <c r="L40" s="26">
        <f t="shared" si="2"/>
        <v>0.75745310951168887</v>
      </c>
      <c r="M40" s="6">
        <f t="shared" si="3"/>
        <v>970</v>
      </c>
      <c r="N40" s="27">
        <v>0</v>
      </c>
      <c r="O40" s="28">
        <f t="shared" si="4"/>
        <v>970</v>
      </c>
      <c r="P40" s="29">
        <f t="shared" si="5"/>
        <v>7760</v>
      </c>
    </row>
    <row r="41" spans="1:16" ht="51" x14ac:dyDescent="0.2">
      <c r="A41" s="3">
        <v>31</v>
      </c>
      <c r="B41" s="65" t="s">
        <v>62</v>
      </c>
      <c r="C41" s="62" t="s">
        <v>21</v>
      </c>
      <c r="D41" s="63">
        <v>8</v>
      </c>
      <c r="E41" s="23">
        <v>970</v>
      </c>
      <c r="F41" s="24">
        <v>979.7</v>
      </c>
      <c r="G41" s="24">
        <v>984.55</v>
      </c>
      <c r="H41" s="24"/>
      <c r="I41" s="23"/>
      <c r="J41" s="25">
        <f t="shared" si="0"/>
        <v>978.08</v>
      </c>
      <c r="K41" s="26">
        <f t="shared" si="1"/>
        <v>7.4084973735119268</v>
      </c>
      <c r="L41" s="26">
        <f t="shared" si="2"/>
        <v>0.75745310951168887</v>
      </c>
      <c r="M41" s="6">
        <f t="shared" si="3"/>
        <v>970</v>
      </c>
      <c r="N41" s="27">
        <v>0</v>
      </c>
      <c r="O41" s="28">
        <f t="shared" si="4"/>
        <v>970</v>
      </c>
      <c r="P41" s="29">
        <f t="shared" si="5"/>
        <v>7760</v>
      </c>
    </row>
    <row r="42" spans="1:16" ht="51" x14ac:dyDescent="0.2">
      <c r="A42" s="3">
        <v>32</v>
      </c>
      <c r="B42" s="65" t="s">
        <v>62</v>
      </c>
      <c r="C42" s="62" t="s">
        <v>21</v>
      </c>
      <c r="D42" s="63">
        <v>8</v>
      </c>
      <c r="E42" s="23">
        <v>970</v>
      </c>
      <c r="F42" s="24">
        <v>979.7</v>
      </c>
      <c r="G42" s="24">
        <v>984.55</v>
      </c>
      <c r="H42" s="24"/>
      <c r="I42" s="23"/>
      <c r="J42" s="25">
        <f t="shared" si="0"/>
        <v>978.08</v>
      </c>
      <c r="K42" s="26">
        <f t="shared" si="1"/>
        <v>7.4084973735119268</v>
      </c>
      <c r="L42" s="26">
        <f t="shared" si="2"/>
        <v>0.75745310951168887</v>
      </c>
      <c r="M42" s="6">
        <f t="shared" si="3"/>
        <v>970</v>
      </c>
      <c r="N42" s="27">
        <v>0</v>
      </c>
      <c r="O42" s="28">
        <f t="shared" si="4"/>
        <v>970</v>
      </c>
      <c r="P42" s="29">
        <f t="shared" si="5"/>
        <v>7760</v>
      </c>
    </row>
    <row r="43" spans="1:16" x14ac:dyDescent="0.2">
      <c r="A43" s="106" t="s">
        <v>6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7"/>
      <c r="P43" s="59">
        <f>SUMIF(P11:P42,"&gt;0")</f>
        <v>126025.60000000001</v>
      </c>
    </row>
    <row r="44" spans="1:16" x14ac:dyDescent="0.2">
      <c r="A44" s="83" t="s">
        <v>7</v>
      </c>
      <c r="B44" s="83"/>
      <c r="C44" s="83"/>
      <c r="D44" s="83"/>
      <c r="E44" s="83"/>
      <c r="F44" s="83"/>
      <c r="G44" s="83"/>
      <c r="H44" s="83"/>
      <c r="I44" s="83"/>
      <c r="J44" s="31">
        <f>P43</f>
        <v>126025.60000000001</v>
      </c>
      <c r="K44" s="32" t="s">
        <v>10</v>
      </c>
      <c r="L44" s="32"/>
      <c r="M44" s="32"/>
      <c r="N44" s="32"/>
      <c r="O44" s="32"/>
      <c r="P44" s="33"/>
    </row>
    <row r="45" spans="1:16" ht="22.5" customHeight="1" x14ac:dyDescent="0.2">
      <c r="A45" s="75" t="s">
        <v>15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</row>
    <row r="46" spans="1:16" ht="36" customHeight="1" x14ac:dyDescent="0.2">
      <c r="A46" s="75" t="s">
        <v>18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</row>
    <row r="47" spans="1:16" ht="15" customHeight="1" x14ac:dyDescent="0.2">
      <c r="A47" s="75" t="s">
        <v>22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43"/>
    </row>
    <row r="48" spans="1:16" x14ac:dyDescent="0.2">
      <c r="A48" s="90" t="s">
        <v>63</v>
      </c>
      <c r="B48" s="90"/>
      <c r="C48" s="91"/>
      <c r="D48" s="91"/>
      <c r="E48" s="91"/>
      <c r="F48" s="91"/>
      <c r="G48" s="91"/>
      <c r="H48" s="91"/>
      <c r="I48" s="91"/>
      <c r="J48" s="91"/>
      <c r="K48" s="35"/>
      <c r="L48" s="35"/>
      <c r="M48" s="35"/>
      <c r="N48" s="35"/>
      <c r="O48" s="35"/>
      <c r="P48" s="36"/>
    </row>
    <row r="49" spans="1:16" x14ac:dyDescent="0.2">
      <c r="A49" s="87" t="s">
        <v>30</v>
      </c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36"/>
    </row>
    <row r="50" spans="1:16" x14ac:dyDescent="0.2">
      <c r="A50" s="82" t="s">
        <v>31</v>
      </c>
      <c r="B50" s="82"/>
      <c r="C50" s="82"/>
      <c r="D50" s="82"/>
      <c r="E50" s="82"/>
      <c r="F50" s="82"/>
      <c r="G50" s="82"/>
      <c r="H50" s="82"/>
      <c r="I50" s="82"/>
      <c r="J50" s="37"/>
      <c r="K50" s="35"/>
      <c r="L50" s="35"/>
      <c r="M50" s="35"/>
      <c r="N50" s="35"/>
      <c r="O50" s="35"/>
      <c r="P50" s="36"/>
    </row>
    <row r="51" spans="1:16" x14ac:dyDescent="0.2">
      <c r="J51" s="39"/>
    </row>
    <row r="56" spans="1:16" ht="42" customHeight="1" x14ac:dyDescent="0.2"/>
    <row r="58" spans="1:16" ht="36.75" customHeight="1" x14ac:dyDescent="0.2"/>
    <row r="65" ht="35.25" customHeight="1" x14ac:dyDescent="0.2"/>
  </sheetData>
  <mergeCells count="24">
    <mergeCell ref="A49:O49"/>
    <mergeCell ref="A50:I50"/>
    <mergeCell ref="A45:P45"/>
    <mergeCell ref="A46:P46"/>
    <mergeCell ref="A47:O47"/>
    <mergeCell ref="A48:J48"/>
    <mergeCell ref="M8:M9"/>
    <mergeCell ref="N8:N9"/>
    <mergeCell ref="O8:O9"/>
    <mergeCell ref="P8:P9"/>
    <mergeCell ref="A43:O43"/>
    <mergeCell ref="J8:L8"/>
    <mergeCell ref="A44:I44"/>
    <mergeCell ref="A8:A9"/>
    <mergeCell ref="B8:B9"/>
    <mergeCell ref="C8:C9"/>
    <mergeCell ref="D8:D9"/>
    <mergeCell ref="E8:I8"/>
    <mergeCell ref="A7:P7"/>
    <mergeCell ref="A1:P1"/>
    <mergeCell ref="A3:P3"/>
    <mergeCell ref="A4:P4"/>
    <mergeCell ref="A6:B6"/>
    <mergeCell ref="C6:P6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2026-05-13T10:06:49Z</dcterms:modified>
</cp:coreProperties>
</file>