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31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4" i="1" l="1"/>
  <c r="AA13" i="1"/>
  <c r="AC13" i="1"/>
  <c r="AB13" i="1"/>
  <c r="AD13" i="1"/>
  <c r="AC12" i="1"/>
  <c r="AD12" i="1"/>
  <c r="AA12" i="1"/>
  <c r="AB12" i="1"/>
</calcChain>
</file>

<file path=xl/sharedStrings.xml><?xml version="1.0" encoding="utf-8"?>
<sst xmlns="http://schemas.openxmlformats.org/spreadsheetml/2006/main" count="109" uniqueCount="70">
  <si>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</si>
  <si>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</si>
  <si>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</si>
  <si>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</si>
  <si>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</si>
  <si>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</si>
  <si>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</si>
  <si>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</si>
  <si>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</si>
  <si>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</si>
  <si>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</si>
  <si>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</si>
  <si>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</si>
  <si>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</si>
  <si>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</si>
  <si>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</si>
  <si>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</si>
  <si>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</si>
  <si>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</si>
  <si>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</si>
  <si>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</si>
  <si>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</si>
  <si>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</si>
  <si>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</si>
  <si>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</si>
  <si>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</si>
  <si>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</si>
  <si>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</si>
  <si>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</si>
  <si>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</si>
  <si>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</si>
  <si>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</si>
  <si>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</si>
  <si>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</si>
  <si>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</si>
  <si>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</si>
  <si>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</si>
  <si>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</si>
  <si>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</si>
  <si>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</si>
  <si>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</si>
  <si>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</si>
  <si>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</si>
  <si>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</si>
  <si>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</si>
  <si>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</si>
  <si>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</si>
  <si>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</si>
  <si>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</si>
  <si>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</si>
  <si>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</si>
  <si>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33.12.18.000</t>
  </si>
  <si>
    <t>Поставщик 1</t>
  </si>
  <si>
    <t>Поставщик 2</t>
  </si>
  <si>
    <t>Поставщик 3</t>
  </si>
  <si>
    <t>РАСЧЕТ НМЦК</t>
  </si>
  <si>
    <t>Используемый метод определения НМЦК:</t>
  </si>
  <si>
    <t>Характеристики объекта закупки указаны в описании объекта закупки</t>
  </si>
  <si>
    <t>В целях экономии выделенного бюджетного финансирования и соблюдения принципа эффективности использования бюджетных средств, руководствуясь статьей 34 Бюджетного кодекса Российской Федерации, использована минимальная ценовая информация из полученных Заказчиком".</t>
  </si>
  <si>
    <t>Среднее значение</t>
  </si>
  <si>
    <t xml:space="preserve">Заказчиком были направлены запросы о предоставлении ценовой информации  5-ти подрядчикам, исполнителям,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 Ответы на запросы получены  03.04.2026 от 3 (трех)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  </t>
  </si>
  <si>
    <t>Руководитель контрактной службы</t>
  </si>
  <si>
    <t>Ищенко Татьяна Александровна</t>
  </si>
  <si>
    <t>2</t>
  </si>
  <si>
    <t>33.12.18.001</t>
  </si>
  <si>
    <t>Программа специального обучения "Безопасная эксплуатация электроустановок. Нормы и правила работы в электроустановках потребителя электрической энергии." (Обучение на II, III, IV напряжением до и выше 1000 В)</t>
  </si>
  <si>
    <t>Программа специального обучения "Устройство и техническая эксплуатация объектов теплоснабжения и теплопотребляющих установок"</t>
  </si>
  <si>
    <t>Человек</t>
  </si>
  <si>
    <t>На основании проведенного анализа рынка и расчетов, НМЦК составляет: 10 350 рублей 00  копеек.</t>
  </si>
  <si>
    <t>Дата подготовки обоснования НМЦК:13.04.2026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</si>
</sst>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10" zoomScaleNormal="100" zoomScaleSheetLayoutView="100" workbookViewId="0">
      <selection activeCell="AD14" sqref="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3" t="s">
        <v>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34" t="s">
        <v>57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2" ht="42" customHeight="1" x14ac:dyDescent="0.25">
      <c r="A7" s="26" t="s">
        <v>56</v>
      </c>
      <c r="B7" s="26"/>
      <c r="C7" s="35" t="s">
        <v>60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32" ht="43.5" customHeight="1" x14ac:dyDescent="0.25">
      <c r="A8" s="29" t="s">
        <v>55</v>
      </c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2"/>
    </row>
    <row r="9" spans="1:32" ht="125.25" customHeight="1" x14ac:dyDescent="0.25">
      <c r="A9" s="27" t="s">
        <v>3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 spans="1:32" ht="30" customHeight="1" x14ac:dyDescent="0.25">
      <c r="A10" s="26" t="s">
        <v>4</v>
      </c>
      <c r="B10" s="26" t="s">
        <v>5</v>
      </c>
      <c r="C10" s="26"/>
      <c r="D10" s="28" t="s">
        <v>6</v>
      </c>
      <c r="E10" s="26" t="s">
        <v>67</v>
      </c>
      <c r="F10" s="28" t="s">
        <v>7</v>
      </c>
      <c r="G10" s="6" t="s">
        <v>52</v>
      </c>
      <c r="H10" s="6" t="s">
        <v>53</v>
      </c>
      <c r="I10" s="6" t="s">
        <v>54</v>
      </c>
      <c r="J10" s="6" t="s">
        <v>8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28" t="s">
        <v>59</v>
      </c>
      <c r="AD10" s="8" t="s">
        <v>27</v>
      </c>
    </row>
    <row r="11" spans="1:32" ht="45" customHeight="1" x14ac:dyDescent="0.25">
      <c r="A11" s="26"/>
      <c r="B11" s="26"/>
      <c r="C11" s="26"/>
      <c r="D11" s="28"/>
      <c r="E11" s="26"/>
      <c r="F11" s="28"/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28"/>
      <c r="AD11" s="10"/>
    </row>
    <row r="12" spans="1:32" ht="87.75" customHeight="1" x14ac:dyDescent="0.25">
      <c r="A12" s="11" t="s">
        <v>50</v>
      </c>
      <c r="B12" s="26" t="s">
        <v>65</v>
      </c>
      <c r="C12" s="26"/>
      <c r="D12" s="7" t="s">
        <v>51</v>
      </c>
      <c r="E12" s="11" t="s">
        <v>67</v>
      </c>
      <c r="F12" s="12">
        <v>1</v>
      </c>
      <c r="G12" s="6">
        <v>5400</v>
      </c>
      <c r="H12" s="6">
        <v>4500</v>
      </c>
      <c r="I12" s="6">
        <v>5625</v>
      </c>
      <c r="J12" s="6" t="s">
        <v>29</v>
      </c>
      <c r="K12" s="6" t="s">
        <v>30</v>
      </c>
      <c r="L12" s="6" t="s">
        <v>31</v>
      </c>
      <c r="M12" s="6" t="s">
        <v>32</v>
      </c>
      <c r="N12" s="6" t="s">
        <v>33</v>
      </c>
      <c r="O12" s="6" t="s">
        <v>34</v>
      </c>
      <c r="P12" s="6" t="s">
        <v>35</v>
      </c>
      <c r="Q12" s="6" t="s">
        <v>36</v>
      </c>
      <c r="R12" s="6" t="s">
        <v>37</v>
      </c>
      <c r="S12" s="6" t="s">
        <v>38</v>
      </c>
      <c r="T12" s="6" t="s">
        <v>39</v>
      </c>
      <c r="U12" s="6" t="s">
        <v>40</v>
      </c>
      <c r="V12" s="6" t="s">
        <v>41</v>
      </c>
      <c r="W12" s="6" t="s">
        <v>42</v>
      </c>
      <c r="X12" s="6" t="s">
        <v>43</v>
      </c>
      <c r="Y12" s="6" t="s">
        <v>44</v>
      </c>
      <c r="Z12" s="6" t="s">
        <v>45</v>
      </c>
      <c r="AA12" s="24">
        <f>_xlfn.STDEV.P(G12,H12,I12)</f>
        <v>486.05555238058952</v>
      </c>
      <c r="AB12" s="24">
        <f>AA12/AC12*100</f>
        <v>9.3923778237795084</v>
      </c>
      <c r="AC12" s="6">
        <f>AVERAGE(G12,H12,I12)</f>
        <v>5175</v>
      </c>
      <c r="AD12" s="6">
        <f>F12*AC12</f>
        <v>5175</v>
      </c>
      <c r="AE12" s="13"/>
      <c r="AF12" s="13"/>
    </row>
    <row r="13" spans="1:32" ht="52.5" customHeight="1" x14ac:dyDescent="0.25">
      <c r="A13" s="25" t="s">
        <v>63</v>
      </c>
      <c r="B13" s="26" t="s">
        <v>66</v>
      </c>
      <c r="C13" s="26"/>
      <c r="D13" s="7" t="s">
        <v>64</v>
      </c>
      <c r="E13" s="25" t="s">
        <v>67</v>
      </c>
      <c r="F13" s="12">
        <v>1</v>
      </c>
      <c r="G13" s="6">
        <v>5400</v>
      </c>
      <c r="H13" s="6">
        <v>4500</v>
      </c>
      <c r="I13" s="6">
        <v>5625</v>
      </c>
      <c r="J13" s="6" t="s">
        <v>29</v>
      </c>
      <c r="K13" s="6" t="s">
        <v>30</v>
      </c>
      <c r="L13" s="6" t="s">
        <v>31</v>
      </c>
      <c r="M13" s="6" t="s">
        <v>32</v>
      </c>
      <c r="N13" s="6" t="s">
        <v>33</v>
      </c>
      <c r="O13" s="6" t="s">
        <v>34</v>
      </c>
      <c r="P13" s="6" t="s">
        <v>35</v>
      </c>
      <c r="Q13" s="6" t="s">
        <v>36</v>
      </c>
      <c r="R13" s="6" t="s">
        <v>37</v>
      </c>
      <c r="S13" s="6" t="s">
        <v>38</v>
      </c>
      <c r="T13" s="6" t="s">
        <v>39</v>
      </c>
      <c r="U13" s="6" t="s">
        <v>40</v>
      </c>
      <c r="V13" s="6" t="s">
        <v>41</v>
      </c>
      <c r="W13" s="6" t="s">
        <v>42</v>
      </c>
      <c r="X13" s="6" t="s">
        <v>43</v>
      </c>
      <c r="Y13" s="6" t="s">
        <v>44</v>
      </c>
      <c r="Z13" s="6" t="s">
        <v>45</v>
      </c>
      <c r="AA13" s="24">
        <f>_xlfn.STDEV.P(G13,H13,I13)</f>
        <v>486.05555238058952</v>
      </c>
      <c r="AB13" s="24">
        <f>AA13/AC13*100</f>
        <v>9.3923778237795084</v>
      </c>
      <c r="AC13" s="6">
        <f>AVERAGE(G13,H13,I13)</f>
        <v>5175</v>
      </c>
      <c r="AD13" s="6">
        <f>F13*AC13</f>
        <v>5175</v>
      </c>
      <c r="AE13" s="13"/>
      <c r="AF13" s="13"/>
    </row>
    <row r="14" spans="1:32" x14ac:dyDescent="0.25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C14" s="11" t="s">
        <v>46</v>
      </c>
      <c r="AD14" s="6">
        <f>AD13+AD12</f>
        <v>10350</v>
      </c>
    </row>
    <row r="15" spans="1:32" x14ac:dyDescent="0.25">
      <c r="A15" s="39" t="s">
        <v>68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1"/>
    </row>
    <row r="16" spans="1:32" x14ac:dyDescent="0.25">
      <c r="A16" s="50" t="s">
        <v>58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</row>
    <row r="18" spans="1:30" x14ac:dyDescent="0.25">
      <c r="A18" s="42" t="s">
        <v>69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</row>
    <row r="19" spans="1:30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</row>
    <row r="20" spans="1:30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4" t="s">
        <v>47</v>
      </c>
      <c r="B22" s="45"/>
      <c r="C22" s="45"/>
      <c r="D22" s="45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6" t="s">
        <v>61</v>
      </c>
      <c r="B23" s="47"/>
      <c r="C23" s="47"/>
      <c r="D23" s="47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8" t="s">
        <v>48</v>
      </c>
      <c r="B24" s="49"/>
      <c r="C24" s="49"/>
      <c r="D24" s="49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6" t="s">
        <v>62</v>
      </c>
      <c r="B25" s="47"/>
      <c r="C25" s="47"/>
      <c r="D25" s="47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6" t="s">
        <v>49</v>
      </c>
      <c r="B26" s="37"/>
      <c r="C26" s="37"/>
      <c r="D26" s="37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2026-04-13T06:35:45Z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