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ЕП\ГОЛ\Лето\Кацы, игры, спорт инвентарь\"/>
    </mc:Choice>
  </mc:AlternateContent>
  <xr:revisionPtr revIDLastSave="0" documentId="13_ncr:1_{C9DE20A4-9737-47D1-9A53-39689EABAF34}" xr6:coauthVersionLast="47" xr6:coauthVersionMax="47" xr10:uidLastSave="{00000000-0000-0000-0000-000000000000}"/>
  <bookViews>
    <workbookView xWindow="-120" yWindow="-120" windowWidth="29040" windowHeight="15840" tabRatio="729" xr2:uid="{00000000-000D-0000-FFFF-FFFF00000000}"/>
  </bookViews>
  <sheets>
    <sheet name="Расчет НМЦК+реестр" sheetId="12" r:id="rId1"/>
  </sheets>
  <definedNames>
    <definedName name="_xlnm._FilterDatabase" localSheetId="0" hidden="1">'Расчет НМЦК+реестр'!$A$8:$Q$8</definedName>
    <definedName name="_xlnm.Print_Area" localSheetId="0">'Расчет НМЦК+реестр'!$A$1:$X$107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1" i="12" l="1"/>
  <c r="P99" i="12"/>
  <c r="Q99" i="12" s="1"/>
  <c r="P98" i="12"/>
  <c r="Q98" i="12" s="1"/>
  <c r="P97" i="12"/>
  <c r="Q97" i="12" s="1"/>
  <c r="P96" i="12"/>
  <c r="Q96" i="12" s="1"/>
  <c r="P95" i="12"/>
  <c r="Q95" i="12" s="1"/>
  <c r="P94" i="12"/>
  <c r="Q94" i="12" s="1"/>
  <c r="P93" i="12"/>
  <c r="Q93" i="12" s="1"/>
  <c r="P92" i="12"/>
  <c r="Q92" i="12" s="1"/>
  <c r="P91" i="12"/>
  <c r="Q91" i="12" s="1"/>
  <c r="P90" i="12"/>
  <c r="Q90" i="12" s="1"/>
  <c r="P89" i="12"/>
  <c r="Q89" i="12" s="1"/>
  <c r="P88" i="12"/>
  <c r="Q88" i="12" s="1"/>
  <c r="P87" i="12"/>
  <c r="Q87" i="12" s="1"/>
  <c r="N87" i="12"/>
  <c r="N88" i="12"/>
  <c r="N89" i="12"/>
  <c r="N90" i="12"/>
  <c r="O90" i="12" s="1"/>
  <c r="N91" i="12"/>
  <c r="N92" i="12"/>
  <c r="N93" i="12"/>
  <c r="N94" i="12"/>
  <c r="N95" i="12"/>
  <c r="N96" i="12"/>
  <c r="O96" i="12" s="1"/>
  <c r="N97" i="12"/>
  <c r="N98" i="12"/>
  <c r="N99" i="12"/>
  <c r="J94" i="12"/>
  <c r="M94" i="12" s="1"/>
  <c r="J95" i="12"/>
  <c r="M95" i="12" s="1"/>
  <c r="J96" i="12"/>
  <c r="M96" i="12" s="1"/>
  <c r="J97" i="12"/>
  <c r="M97" i="12" s="1"/>
  <c r="J98" i="12"/>
  <c r="M98" i="12" s="1"/>
  <c r="M82" i="12"/>
  <c r="M83" i="12"/>
  <c r="M84" i="12"/>
  <c r="M85" i="12"/>
  <c r="M86" i="12"/>
  <c r="M81" i="12"/>
  <c r="P86" i="12"/>
  <c r="Q86" i="12" s="1"/>
  <c r="P85" i="12"/>
  <c r="Q85" i="12" s="1"/>
  <c r="P84" i="12"/>
  <c r="Q84" i="12" s="1"/>
  <c r="P83" i="12"/>
  <c r="Q83" i="12" s="1"/>
  <c r="P82" i="12"/>
  <c r="Q82" i="12" s="1"/>
  <c r="P81" i="12"/>
  <c r="Q81" i="12" s="1"/>
  <c r="P80" i="12"/>
  <c r="Q80" i="12" s="1"/>
  <c r="P79" i="12"/>
  <c r="Q79" i="12" s="1"/>
  <c r="P78" i="12"/>
  <c r="Q78" i="12" s="1"/>
  <c r="P77" i="12"/>
  <c r="Q77" i="12" s="1"/>
  <c r="P76" i="12"/>
  <c r="Q76" i="12" s="1"/>
  <c r="P75" i="12"/>
  <c r="Q75" i="12" s="1"/>
  <c r="P74" i="12"/>
  <c r="Q74" i="12" s="1"/>
  <c r="P73" i="12"/>
  <c r="Q73" i="12" s="1"/>
  <c r="P72" i="12"/>
  <c r="Q72" i="12" s="1"/>
  <c r="P71" i="12"/>
  <c r="Q71" i="12" s="1"/>
  <c r="P70" i="12"/>
  <c r="Q70" i="12" s="1"/>
  <c r="P69" i="12"/>
  <c r="Q69" i="12" s="1"/>
  <c r="P68" i="12"/>
  <c r="Q68" i="12" s="1"/>
  <c r="P67" i="12"/>
  <c r="Q67" i="12" s="1"/>
  <c r="N66" i="12"/>
  <c r="P66" i="12"/>
  <c r="Q66" i="12" s="1"/>
  <c r="P65" i="12"/>
  <c r="Q65" i="12" s="1"/>
  <c r="P64" i="12"/>
  <c r="Q64" i="12" s="1"/>
  <c r="P63" i="12"/>
  <c r="Q63" i="12" s="1"/>
  <c r="P62" i="12"/>
  <c r="Q62" i="12" s="1"/>
  <c r="P61" i="12"/>
  <c r="Q61" i="12" s="1"/>
  <c r="P60" i="12"/>
  <c r="Q60" i="12" s="1"/>
  <c r="P59" i="12"/>
  <c r="Q59" i="12" s="1"/>
  <c r="P58" i="12"/>
  <c r="Q58" i="12" s="1"/>
  <c r="P57" i="12"/>
  <c r="Q57" i="12" s="1"/>
  <c r="P56" i="12"/>
  <c r="Q56" i="12" s="1"/>
  <c r="N56" i="12"/>
  <c r="N57" i="12"/>
  <c r="N58" i="12"/>
  <c r="N59" i="12"/>
  <c r="N60" i="12"/>
  <c r="N61" i="12"/>
  <c r="N62" i="12"/>
  <c r="N63" i="12"/>
  <c r="N64" i="12"/>
  <c r="N65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J79" i="12"/>
  <c r="M79" i="12" s="1"/>
  <c r="J80" i="12"/>
  <c r="M80" i="12" s="1"/>
  <c r="J81" i="12"/>
  <c r="J82" i="12"/>
  <c r="J83" i="12"/>
  <c r="J84" i="12"/>
  <c r="J85" i="12"/>
  <c r="J86" i="12"/>
  <c r="J87" i="12"/>
  <c r="M87" i="12" s="1"/>
  <c r="J88" i="12"/>
  <c r="M88" i="12" s="1"/>
  <c r="J89" i="12"/>
  <c r="M89" i="12" s="1"/>
  <c r="J90" i="12"/>
  <c r="M90" i="12" s="1"/>
  <c r="J65" i="12"/>
  <c r="M65" i="12" s="1"/>
  <c r="J66" i="12"/>
  <c r="M66" i="12" s="1"/>
  <c r="J67" i="12"/>
  <c r="M67" i="12" s="1"/>
  <c r="J68" i="12"/>
  <c r="M68" i="12" s="1"/>
  <c r="J69" i="12"/>
  <c r="M69" i="12" s="1"/>
  <c r="J70" i="12"/>
  <c r="M70" i="12" s="1"/>
  <c r="J71" i="12"/>
  <c r="M71" i="12" s="1"/>
  <c r="J72" i="12"/>
  <c r="M72" i="12" s="1"/>
  <c r="J73" i="12"/>
  <c r="M73" i="12" s="1"/>
  <c r="J74" i="12"/>
  <c r="M74" i="12" s="1"/>
  <c r="J75" i="12"/>
  <c r="M75" i="12" s="1"/>
  <c r="J76" i="12"/>
  <c r="M76" i="12" s="1"/>
  <c r="J77" i="12"/>
  <c r="M77" i="12" s="1"/>
  <c r="J78" i="12"/>
  <c r="M78" i="12" s="1"/>
  <c r="J91" i="12"/>
  <c r="M91" i="12" s="1"/>
  <c r="J92" i="12"/>
  <c r="M92" i="12" s="1"/>
  <c r="P55" i="12"/>
  <c r="Q55" i="12" s="1"/>
  <c r="P54" i="12"/>
  <c r="Q54" i="12" s="1"/>
  <c r="P52" i="12"/>
  <c r="Q52" i="12" s="1"/>
  <c r="P53" i="12"/>
  <c r="Q53" i="12" s="1"/>
  <c r="P51" i="12"/>
  <c r="Q51" i="12" s="1"/>
  <c r="P50" i="12"/>
  <c r="Q50" i="12" s="1"/>
  <c r="P49" i="12"/>
  <c r="Q49" i="12" s="1"/>
  <c r="P48" i="12"/>
  <c r="Q48" i="12" s="1"/>
  <c r="P47" i="12"/>
  <c r="Q47" i="12" s="1"/>
  <c r="P46" i="12"/>
  <c r="Q46" i="12" s="1"/>
  <c r="P45" i="12"/>
  <c r="Q45" i="12" s="1"/>
  <c r="P44" i="12"/>
  <c r="Q44" i="12" s="1"/>
  <c r="P43" i="12"/>
  <c r="Q43" i="12" s="1"/>
  <c r="P42" i="12"/>
  <c r="Q42" i="12" s="1"/>
  <c r="P41" i="12"/>
  <c r="Q41" i="12" s="1"/>
  <c r="P40" i="12"/>
  <c r="Q40" i="12" s="1"/>
  <c r="P39" i="12"/>
  <c r="Q39" i="12" s="1"/>
  <c r="P38" i="12"/>
  <c r="Q38" i="12" s="1"/>
  <c r="N37" i="12"/>
  <c r="P37" i="12"/>
  <c r="Q37" i="12" s="1"/>
  <c r="P36" i="12"/>
  <c r="Q36" i="12" s="1"/>
  <c r="N36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J45" i="12"/>
  <c r="M45" i="12" s="1"/>
  <c r="J46" i="12"/>
  <c r="M46" i="12" s="1"/>
  <c r="J47" i="12"/>
  <c r="M47" i="12" s="1"/>
  <c r="J48" i="12"/>
  <c r="M48" i="12" s="1"/>
  <c r="J49" i="12"/>
  <c r="M49" i="12" s="1"/>
  <c r="J50" i="12"/>
  <c r="M50" i="12" s="1"/>
  <c r="J51" i="12"/>
  <c r="M51" i="12" s="1"/>
  <c r="J52" i="12"/>
  <c r="M52" i="12" s="1"/>
  <c r="J53" i="12"/>
  <c r="M53" i="12" s="1"/>
  <c r="J54" i="12"/>
  <c r="M54" i="12" s="1"/>
  <c r="J55" i="12"/>
  <c r="M55" i="12" s="1"/>
  <c r="P35" i="12"/>
  <c r="Q35" i="12" s="1"/>
  <c r="P34" i="12"/>
  <c r="Q34" i="12" s="1"/>
  <c r="P33" i="12"/>
  <c r="Q33" i="12" s="1"/>
  <c r="P31" i="12"/>
  <c r="Q31" i="12" s="1"/>
  <c r="P32" i="12"/>
  <c r="Q32" i="12" s="1"/>
  <c r="N32" i="12"/>
  <c r="N33" i="12"/>
  <c r="N34" i="12"/>
  <c r="N35" i="12"/>
  <c r="J44" i="12"/>
  <c r="M44" i="12" s="1"/>
  <c r="J56" i="12"/>
  <c r="M56" i="12" s="1"/>
  <c r="J57" i="12"/>
  <c r="M57" i="12" s="1"/>
  <c r="J58" i="12"/>
  <c r="M58" i="12" s="1"/>
  <c r="J59" i="12"/>
  <c r="M59" i="12" s="1"/>
  <c r="J60" i="12"/>
  <c r="M60" i="12" s="1"/>
  <c r="J61" i="12"/>
  <c r="M61" i="12" s="1"/>
  <c r="J62" i="12"/>
  <c r="M62" i="12" s="1"/>
  <c r="J63" i="12"/>
  <c r="M63" i="12" s="1"/>
  <c r="N26" i="12"/>
  <c r="N27" i="12"/>
  <c r="N28" i="12"/>
  <c r="N29" i="12"/>
  <c r="N30" i="12"/>
  <c r="P30" i="12"/>
  <c r="Q30" i="12" s="1"/>
  <c r="P29" i="12"/>
  <c r="Q29" i="12" s="1"/>
  <c r="P28" i="12"/>
  <c r="Q28" i="12" s="1"/>
  <c r="P27" i="12"/>
  <c r="Q27" i="12" s="1"/>
  <c r="P26" i="12"/>
  <c r="Q26" i="12" s="1"/>
  <c r="P25" i="12"/>
  <c r="Q25" i="12" s="1"/>
  <c r="N25" i="12"/>
  <c r="N31" i="12"/>
  <c r="P24" i="12"/>
  <c r="Q24" i="12" s="1"/>
  <c r="P23" i="12"/>
  <c r="Q23" i="12" s="1"/>
  <c r="N23" i="12"/>
  <c r="N24" i="12"/>
  <c r="J23" i="12"/>
  <c r="M23" i="12" s="1"/>
  <c r="J24" i="12"/>
  <c r="M24" i="12" s="1"/>
  <c r="J25" i="12"/>
  <c r="M25" i="12" s="1"/>
  <c r="J26" i="12"/>
  <c r="M26" i="12" s="1"/>
  <c r="J27" i="12"/>
  <c r="M27" i="12" s="1"/>
  <c r="J28" i="12"/>
  <c r="M28" i="12" s="1"/>
  <c r="J29" i="12"/>
  <c r="M29" i="12" s="1"/>
  <c r="J30" i="12"/>
  <c r="M30" i="12" s="1"/>
  <c r="J31" i="12"/>
  <c r="M31" i="12" s="1"/>
  <c r="J32" i="12"/>
  <c r="M32" i="12" s="1"/>
  <c r="J33" i="12"/>
  <c r="M33" i="12" s="1"/>
  <c r="J34" i="12"/>
  <c r="M34" i="12" s="1"/>
  <c r="J35" i="12"/>
  <c r="M35" i="12" s="1"/>
  <c r="J36" i="12"/>
  <c r="M36" i="12" s="1"/>
  <c r="J37" i="12"/>
  <c r="M37" i="12" s="1"/>
  <c r="J38" i="12"/>
  <c r="M38" i="12" s="1"/>
  <c r="J39" i="12"/>
  <c r="M39" i="12" s="1"/>
  <c r="J40" i="12"/>
  <c r="M40" i="12" s="1"/>
  <c r="J41" i="12"/>
  <c r="M41" i="12" s="1"/>
  <c r="J42" i="12"/>
  <c r="M42" i="12" s="1"/>
  <c r="J43" i="12"/>
  <c r="M43" i="12" s="1"/>
  <c r="J64" i="12"/>
  <c r="M64" i="12" s="1"/>
  <c r="J93" i="12"/>
  <c r="M93" i="12" s="1"/>
  <c r="J99" i="12"/>
  <c r="M99" i="12" s="1"/>
  <c r="N14" i="12"/>
  <c r="P14" i="12"/>
  <c r="Q14" i="12" s="1"/>
  <c r="P13" i="12"/>
  <c r="Q13" i="12" s="1"/>
  <c r="P11" i="12"/>
  <c r="Q11" i="12" s="1"/>
  <c r="P12" i="12"/>
  <c r="Q12" i="12" s="1"/>
  <c r="P15" i="12"/>
  <c r="Q15" i="12" s="1"/>
  <c r="P16" i="12"/>
  <c r="Q16" i="12" s="1"/>
  <c r="P17" i="12"/>
  <c r="Q17" i="12" s="1"/>
  <c r="P18" i="12"/>
  <c r="Q18" i="12" s="1"/>
  <c r="P19" i="12"/>
  <c r="Q19" i="12" s="1"/>
  <c r="P20" i="12"/>
  <c r="Q20" i="12" s="1"/>
  <c r="P21" i="12"/>
  <c r="Q21" i="12" s="1"/>
  <c r="P22" i="12"/>
  <c r="Q22" i="12" s="1"/>
  <c r="N11" i="12"/>
  <c r="N12" i="12"/>
  <c r="N13" i="12"/>
  <c r="N15" i="12"/>
  <c r="N16" i="12"/>
  <c r="N17" i="12"/>
  <c r="N18" i="12"/>
  <c r="N19" i="12"/>
  <c r="N20" i="12"/>
  <c r="N21" i="12"/>
  <c r="N22" i="12"/>
  <c r="J11" i="12"/>
  <c r="M11" i="12" s="1"/>
  <c r="J12" i="12"/>
  <c r="M12" i="12" s="1"/>
  <c r="J13" i="12"/>
  <c r="M13" i="12" s="1"/>
  <c r="J14" i="12"/>
  <c r="M14" i="12" s="1"/>
  <c r="J15" i="12"/>
  <c r="M15" i="12" s="1"/>
  <c r="J16" i="12"/>
  <c r="M16" i="12" s="1"/>
  <c r="J17" i="12"/>
  <c r="M17" i="12" s="1"/>
  <c r="J18" i="12"/>
  <c r="M18" i="12" s="1"/>
  <c r="J19" i="12"/>
  <c r="M19" i="12" s="1"/>
  <c r="J20" i="12"/>
  <c r="M20" i="12" s="1"/>
  <c r="J21" i="12"/>
  <c r="M21" i="12" s="1"/>
  <c r="J22" i="12"/>
  <c r="M22" i="12" s="1"/>
  <c r="P10" i="12"/>
  <c r="P9" i="12"/>
  <c r="O99" i="12" l="1"/>
  <c r="O98" i="12"/>
  <c r="O97" i="12"/>
  <c r="O95" i="12"/>
  <c r="O94" i="12"/>
  <c r="O93" i="12"/>
  <c r="O92" i="12"/>
  <c r="O91" i="12"/>
  <c r="O89" i="12"/>
  <c r="O88" i="12"/>
  <c r="O87" i="12"/>
  <c r="O86" i="12"/>
  <c r="O85" i="12"/>
  <c r="O84" i="12"/>
  <c r="O80" i="12"/>
  <c r="O79" i="12"/>
  <c r="O81" i="12"/>
  <c r="O82" i="12"/>
  <c r="O83" i="12"/>
  <c r="O76" i="12"/>
  <c r="O69" i="12"/>
  <c r="O71" i="12"/>
  <c r="O73" i="12"/>
  <c r="O75" i="12"/>
  <c r="O68" i="12"/>
  <c r="O70" i="12"/>
  <c r="O72" i="12"/>
  <c r="O74" i="12"/>
  <c r="O77" i="12"/>
  <c r="O78" i="12"/>
  <c r="O65" i="12"/>
  <c r="O66" i="12"/>
  <c r="O67" i="12"/>
  <c r="O56" i="12"/>
  <c r="O37" i="12"/>
  <c r="O47" i="12"/>
  <c r="O46" i="12"/>
  <c r="O48" i="12"/>
  <c r="O45" i="12"/>
  <c r="O50" i="12"/>
  <c r="O51" i="12"/>
  <c r="O52" i="12"/>
  <c r="O53" i="12"/>
  <c r="O54" i="12"/>
  <c r="O55" i="12"/>
  <c r="O49" i="12"/>
  <c r="O44" i="12"/>
  <c r="O59" i="12"/>
  <c r="O63" i="12"/>
  <c r="O58" i="12"/>
  <c r="O61" i="12"/>
  <c r="O60" i="12"/>
  <c r="O62" i="12"/>
  <c r="O64" i="12"/>
  <c r="O57" i="12"/>
  <c r="O43" i="12"/>
  <c r="O30" i="12"/>
  <c r="O41" i="12"/>
  <c r="O42" i="12"/>
  <c r="O39" i="12"/>
  <c r="O14" i="12"/>
  <c r="O32" i="12"/>
  <c r="O36" i="12"/>
  <c r="O38" i="12"/>
  <c r="O40" i="12"/>
  <c r="O23" i="12"/>
  <c r="O33" i="12"/>
  <c r="O35" i="12"/>
  <c r="O34" i="12"/>
  <c r="O31" i="12"/>
  <c r="O29" i="12"/>
  <c r="O28" i="12"/>
  <c r="O27" i="12"/>
  <c r="O26" i="12"/>
  <c r="O25" i="12"/>
  <c r="O24" i="12"/>
  <c r="O15" i="12"/>
  <c r="O21" i="12"/>
  <c r="O11" i="12"/>
  <c r="O22" i="12"/>
  <c r="O20" i="12"/>
  <c r="O19" i="12"/>
  <c r="O18" i="12"/>
  <c r="O17" i="12"/>
  <c r="O16" i="12"/>
  <c r="O13" i="12"/>
  <c r="O12" i="12"/>
  <c r="Q9" i="12"/>
  <c r="S93" i="12"/>
  <c r="S99" i="12"/>
  <c r="Q10" i="12" l="1"/>
  <c r="Q102" i="12" s="1"/>
  <c r="N10" i="12"/>
  <c r="J10" i="12"/>
  <c r="M10" i="12" s="1"/>
  <c r="S10" i="12" l="1"/>
  <c r="T10" i="12" s="1"/>
  <c r="O10" i="12"/>
  <c r="S9" i="12" l="1"/>
  <c r="S100" i="12" s="1"/>
  <c r="N9" i="12" l="1"/>
  <c r="J9" i="12"/>
  <c r="T9" i="12" l="1"/>
  <c r="M9" i="12"/>
  <c r="T100" i="12" l="1"/>
  <c r="O9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T100" authorId="0" shapeId="0" xr:uid="{139D1E83-8CEA-46DE-8501-3EA8845F05DC}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врет
</t>
        </r>
      </text>
    </comment>
  </commentList>
</comments>
</file>

<file path=xl/sharedStrings.xml><?xml version="1.0" encoding="utf-8"?>
<sst xmlns="http://schemas.openxmlformats.org/spreadsheetml/2006/main" count="131" uniqueCount="125">
  <si>
    <t>Обоснование и расчет НМЦК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</si>
  <si>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</si>
  <si>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</si>
  <si>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</si>
  <si>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</si>
  <si>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</si>
  <si>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</si>
  <si>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</si>
  <si>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</si>
  <si>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</si>
  <si>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</si>
  <si>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</si>
  <si>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</si>
  <si>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</si>
  <si>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</si>
  <si>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</si>
  <si>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</si>
  <si>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</si>
  <si>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</si>
  <si>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</si>
  <si>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</si>
  <si>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Средняя цена из Реестра товаров**, включая НДС, руб. </t>
  </si>
  <si>
    <t>8=3+4+5</t>
  </si>
  <si>
    <t>10 = кол-во ИЦИ</t>
  </si>
  <si>
    <t>11=            /n</t>
  </si>
  <si>
    <t>15=14*9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</si>
  <si>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</si>
  <si>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</si>
  <si>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ЦК</t>
  </si>
  <si>
    <t>НДС-20%</t>
  </si>
  <si>
    <t>-</t>
  </si>
  <si>
    <t xml:space="preserve">НМЦК рассчитана по наименьшей цене  и составяет 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</si>
  <si>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</si>
  <si>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Запрет</t>
  </si>
  <si>
    <t xml:space="preserve">Организации, предоставившие коммерческие предложения, на аффилированность, банкротство и ликвидацию проверены									</t>
  </si>
  <si>
    <t>Корзина для бумаг сетчатая, 9 л, черная (ОКПД2 — 22.29.25.000)</t>
  </si>
  <si>
    <t>на поставку канцелярских товаров, игр и спортивного инвентаря</t>
  </si>
  <si>
    <t>Корзина для бумаг сетчатая, 10 л, черная (ОКПД2 — 22.29.25.000)</t>
  </si>
  <si>
    <t>Клейкие закладки пластиковые тип 1 (ККН 22.29.25.000-137)</t>
  </si>
  <si>
    <t>Папка картонная тип 6 (ККН 17.23.13.193-006)</t>
  </si>
  <si>
    <t xml:space="preserve">Разделитель листов картонный тип 1 (ККН 17.23.13.199-002) </t>
  </si>
  <si>
    <t>Зажим для бумаг тип 5 (ККН 25.99.23.000-018)</t>
  </si>
  <si>
    <t>Зажим для бумаг тип 6 (ККН 25.99.23.000-019)</t>
  </si>
  <si>
    <t>Кнопка канцелярская тип 1 (ККН 25.93.14.130-001)</t>
  </si>
  <si>
    <t>Карандаш механический тип 1 (ККН 32.99.12.130-001)</t>
  </si>
  <si>
    <t>Мяч футбольный тип 2 (ККН 32.30.15.231-002)</t>
  </si>
  <si>
    <t>Мяч волейбольный тип 1 (ККН 32.30.15.231-027)</t>
  </si>
  <si>
    <t>Волан для бадминтона тип 2 (ККН 32.30.15.114-002)</t>
  </si>
  <si>
    <t>Мяч теннисный тип 1 (ккн 32.30.15.114-012)</t>
  </si>
  <si>
    <t>Блоки для записей тип 6 (ККН 17.23.13.199-013)</t>
  </si>
  <si>
    <t>Набор для бадминтона красный (2 ракетки) ОКПД 2 32.30.15.114</t>
  </si>
  <si>
    <t>Набор для бадминтона серебристый (2 ракетки) ОКПД 2 32.30.15.114</t>
  </si>
  <si>
    <t>Набор для настольного тенниса (2 ракетки и 3 шарика) в чехле ОКПД 2 32.30.15.114</t>
  </si>
  <si>
    <t>Сетка натяжная с винтовым креплением  ОКПД 2 32.30.15.114</t>
  </si>
  <si>
    <t>Мяч для настольного тенниса Double Fish 40 мм (10 штук в упаковке) ОКПД 2 32.30.15.114</t>
  </si>
  <si>
    <t>Скакалка тип 2 (ККН 32.30.14.112-002)</t>
  </si>
  <si>
    <t>Мел канцелярский тип 5 (ККН 32.99.15.140-006)</t>
  </si>
  <si>
    <t>Мел канцелярский тип 4 (ККН 32.99.15.140-005)</t>
  </si>
  <si>
    <t>Мыльные пузыри  Яркие
60мл</t>
  </si>
  <si>
    <t>Набор шаров воздушн. тип хром, микс цветов, 50 шт (латекс),30см ОКПД2 32.40.39.212</t>
  </si>
  <si>
    <t>Набор шаров Y 12/30см Пастель + Декоратор ассорти 50шт ОКПД2 32.40.39.212</t>
  </si>
  <si>
    <t>Бумага для акварели в листах Комус
Арт А3,100л,180гр, уп.крафт</t>
  </si>
  <si>
    <t>Бумага для акварели в листах А4,200л,блок 180гр, уп.крафт (ОКПД 2 17.12.14.123)</t>
  </si>
  <si>
    <t>Набор маркеров для скетчинга двусторонних 1-7мм 80цв/наб, сумка ОКПД 2 32.99.14.110</t>
  </si>
  <si>
    <t>Клей-карандаш 8г (исчезающий цвет) ОКПД 2 20.52.10.190 (ОКПД 2 20.52.10.190 )</t>
  </si>
  <si>
    <t>Клей канцелярский тип 1 (ККН  20.52.10.190-001)</t>
  </si>
  <si>
    <t>Бумага цветная (А4,75г, малиновый неон) пачка 500л (ОКПД 2 17.23.13.192)</t>
  </si>
  <si>
    <t>Бумага цветная (А4,75г, зелёный неон) пачка 500л (ОКПД 2 17.23.13.192)</t>
  </si>
  <si>
    <t>Бумага цветная
(А4,80г,фиолетовая пастель) пачка
500л (ОКПД 2 17.23.13.192)</t>
  </si>
  <si>
    <t>Бумага цветная (желтый неон), 70г, А4, 500 л (ОКПД 2 17.23.13.192)</t>
  </si>
  <si>
    <t>Карандаш цветной в твердой оболочке тип 2 (ККН 32.99.15.110-003)</t>
  </si>
  <si>
    <t>Подставка-стакан для ручек, розовый ОКПД 2 22.29.25.000</t>
  </si>
  <si>
    <t>Подставка-стакан для ручек, зеленый ОКПД 2 22.29.25.000</t>
  </si>
  <si>
    <t>Подставка-стакан для ручек, белый ОКПД 2 22.29.25.000</t>
  </si>
  <si>
    <t>Подставка-стакан для канцелярских принадлежностей, желтый ОКПД 2 22.29.25.000</t>
  </si>
  <si>
    <t>Зажимы для воздушных шаров белые (100 штук в упаковке) ОКПД 2 22.29.23.120</t>
  </si>
  <si>
    <t>Палочки для воздушных шаров (100 штук в упаковке) ОКПД 2 22.29.23.120</t>
  </si>
  <si>
    <t>Ножницы канцелярские тип 4 ККН 25.71.11.120-004</t>
  </si>
  <si>
    <t>Ножницы детские 11,5 см, пластиковые ручки (ОКПД 2 25.71.11.120)</t>
  </si>
  <si>
    <t>Файл-вкладыш тип 2 ККН 22.29.25.000-058</t>
  </si>
  <si>
    <t>Файл-вкладыш тип 1 ККН 22.29.25.000-022</t>
  </si>
  <si>
    <t>Пленка для ламинирования А8 54х86,100мкм 100шт/уп ОКПД 2 22.21.42.129</t>
  </si>
  <si>
    <t>Пленка для ламинирования тип 1 ККН 22.21.42.129-003</t>
  </si>
  <si>
    <t>Бумага цветная 100л, 10цв, тонированная в массе, пакет ОКПД 2 17.23.13.192</t>
  </si>
  <si>
    <t>Фломастер тип 5 ККН 32.99.13.123-005</t>
  </si>
  <si>
    <t>Карандаш цветной в твердой оболочке тип 8 ККН 32.99.15.110-010</t>
  </si>
  <si>
    <t>Масса (паста) для лепки тип 1 ККН 20.59.52.110-011</t>
  </si>
  <si>
    <t>Глина для лепки белая, 500 г ОКПД 2 08.12.22.110</t>
  </si>
  <si>
    <t>Картон канцелярский тип 6 ККН 17.23.14.120-005</t>
  </si>
  <si>
    <t>Набор для изготовления магнитов из гипса Африканские милашки (ОКПД 2 23.69.11.000)</t>
  </si>
  <si>
    <t>Набор для изготовления и росписи Барельефы из гипса Робокс (ОКПД 2 23.69.11.000)</t>
  </si>
  <si>
    <t>Набор для изготовления Барельефы из
гипса Веселая панда (ОКПД 2 23.69.11.000)</t>
  </si>
  <si>
    <t>Набор для изготовления Фигурки из бисера Брелки, Котенок, зайчонок ОКПД 2 32.40.20.130</t>
  </si>
  <si>
    <t>Пазл Простоквашино 104 детали ОКПД 2 32.40.42.199</t>
  </si>
  <si>
    <t>Пазл Premium Кот Мунка 1000 деталей ОКПД 2 32.40.42.199</t>
  </si>
  <si>
    <t>Пазл  Premium Котик на релаксе 500 деталей ОКПД 2 32.40.42.199</t>
  </si>
  <si>
    <t>Пазл Ковёр СССР 2000 деталей ОКПД 2 32.40.42.199</t>
  </si>
  <si>
    <t>Настольная игра Объяснярий ОКПД 2 32.40.42.192</t>
  </si>
  <si>
    <t>Настольная игра для всей семьи
Бумеры vs Зумеры ОКПД 2 32.40.42.192</t>
  </si>
  <si>
    <t>Настольная игра Факт или фейк? Вокруг света ОКПД 2 32.40.42.192</t>
  </si>
  <si>
    <t>Настольная игра Сумбурный квиз. Что
это за слово ОКПД 2 32.40.42.192</t>
  </si>
  <si>
    <t>Настольная игра Пасечник ОКПД 2 32.40.42.192</t>
  </si>
  <si>
    <t>Игра Царь Башня (падающая башня) ОКПД 2 32.40.42.192</t>
  </si>
  <si>
    <t>Настольная игра Hobby World Взрывные котята Дуэль ОКПД 2 32.40.42.192</t>
  </si>
  <si>
    <t>Настольная игра Дублик-мини 'Сказки' (30 карточек) ОКПД 2 32.40.42.192</t>
  </si>
  <si>
    <t>Настольная игра День Сырка  ОКПД 2 32.40.42.192</t>
  </si>
  <si>
    <t>Настольная игра 'Неизвестный
абонент' ОКПД 2 32.40.42.192</t>
  </si>
  <si>
    <t>Настольная игра Кодовые
Имена ОКПД 2 32.40.42.192</t>
  </si>
  <si>
    <t>Настольная игра Попробуй угадай 2.0 с
загубниками ОКПД 2 32.40.42.192</t>
  </si>
  <si>
    <t>Настольная игра ходилка с фишками
А5. Моя Россия. 29,7х42 см ОКПД 2 32.40.42.192</t>
  </si>
  <si>
    <t>Настольная игра 'Мемограм  ОКПД 2 32.40.42.192</t>
  </si>
  <si>
    <t>Настольная игра Котэм Сити  ОКПД 2 32.40.42.192</t>
  </si>
  <si>
    <t>Настольная игра Loonacy ОКПД 2 32.40.42.192</t>
  </si>
  <si>
    <t>Настольная игра 'Мемограм Kids ОКПД 2 32.40.42.192</t>
  </si>
  <si>
    <t>Настольная игра Спорим, не
угадаешь?! ОКПД 2 32.40.42.192</t>
  </si>
  <si>
    <t>Игра детская настольная Фанты. ОКПД 2 32.40.42.192</t>
  </si>
  <si>
    <t>Игра Твистер для детей 5+ поле 120х180 см ОКПД 2 32.40.42.199</t>
  </si>
  <si>
    <t>Игра Турбо-крокодил  ОКПД 2 32.40.42.199</t>
  </si>
  <si>
    <t>Настольная игра Мафия Вся семья в сборе ОКПД 2 32.40.42.192</t>
  </si>
  <si>
    <t>Игра Твистер для подростков 10+ поле 120х180см ОКПД 2 32.40.42.199</t>
  </si>
  <si>
    <t>Настольная игра Соображарий ОКПД 2 32.40.42.192</t>
  </si>
  <si>
    <t>Игра Блиц-Крокодил 8+ ОКПД 2 32.40.42.199</t>
  </si>
  <si>
    <t>Настольная игра Детская мафия ОКПД 2 32.40.42.192</t>
  </si>
  <si>
    <t>Игра детская настольная Что ты знаешь обо мне? ОКПД 2 32.40.42.192</t>
  </si>
  <si>
    <t>Игра настольная UNO-NEO ОКПД 2 32.40.42.192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</si>
</sst>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"/>
  </numFmts>
  <fonts count="2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3" fillId="0" borderId="0"/>
  </cellStyleXfs>
  <cellXfs count="86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8" fillId="2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1" fontId="9" fillId="3" borderId="6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1" fillId="3" borderId="6" xfId="0" applyNumberFormat="1" applyFont="1" applyFill="1" applyBorder="1" applyAlignment="1">
      <alignment horizontal="center" vertical="center" wrapText="1"/>
    </xf>
    <xf numFmtId="164" fontId="11" fillId="3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4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" fontId="8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left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0" fontId="3" fillId="2" borderId="6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18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justify" vertical="top" wrapText="1"/>
    </xf>
    <xf numFmtId="1" fontId="17" fillId="0" borderId="0" xfId="0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center" vertical="top"/>
    </xf>
    <xf numFmtId="1" fontId="14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top" wrapText="1"/>
    </xf>
    <xf numFmtId="4" fontId="13" fillId="2" borderId="0" xfId="0" applyNumberFormat="1" applyFont="1" applyFill="1" applyAlignment="1">
      <alignment horizontal="center" vertical="center" wrapText="1"/>
    </xf>
    <xf numFmtId="4" fontId="11" fillId="3" borderId="0" xfId="0" applyNumberFormat="1" applyFont="1" applyFill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" fontId="3" fillId="2" borderId="0" xfId="0" applyNumberFormat="1" applyFont="1" applyFill="1" applyAlignment="1">
      <alignment horizontal="center" vertical="center" wrapText="1"/>
    </xf>
    <xf numFmtId="1" fontId="7" fillId="2" borderId="0" xfId="0" applyNumberFormat="1" applyFont="1" applyFill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9" fillId="3" borderId="9" xfId="0" applyNumberFormat="1" applyFont="1" applyFill="1" applyBorder="1" applyAlignment="1">
      <alignment horizontal="center"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" fontId="25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0" xfId="0" applyFont="1" applyAlignment="1">
      <alignment horizontal="center" vertical="top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1" fontId="17" fillId="0" borderId="0" xfId="0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center" vertical="top"/>
    </xf>
    <xf numFmtId="0" fontId="15" fillId="0" borderId="1" xfId="0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</cellXfs>
  <cellStyles count="4">
    <cellStyle name="Обычный" xfId="0" builtinId="0"/>
    <cellStyle name="Обычный 2 2 2" xfId="3" xr:uid="{41B4F907-34C6-48D7-B4AB-7C5CE58C09AF}"/>
    <cellStyle name="Обычный 3" xfId="1" xr:uid="{21DC54B0-A906-4608-9F0F-F008023C98B9}"/>
    <cellStyle name="Обычный 4" xfId="2" xr:uid="{36D2DE6B-747D-4F30-8AA7-B7557758E682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2</xdr:row>
      <xdr:rowOff>0</xdr:rowOff>
    </xdr:from>
    <xdr:to>
      <xdr:col>14</xdr:col>
      <xdr:colOff>485775</xdr:colOff>
      <xdr:row>2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C1AF295F-5264-4921-9A13-C24479664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8477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6</xdr:row>
      <xdr:rowOff>295275</xdr:rowOff>
    </xdr:from>
    <xdr:to>
      <xdr:col>9</xdr:col>
      <xdr:colOff>561975</xdr:colOff>
      <xdr:row>6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BDD9F1A1-0A1D-4A31-B03B-A0E883B87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48425" y="35623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419100</xdr:rowOff>
    </xdr:from>
    <xdr:to>
      <xdr:col>13</xdr:col>
      <xdr:colOff>590550</xdr:colOff>
      <xdr:row>6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1D9C87CC-7690-40E1-A54E-621C1EC34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68617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638175</xdr:rowOff>
    </xdr:from>
    <xdr:to>
      <xdr:col>14</xdr:col>
      <xdr:colOff>704850</xdr:colOff>
      <xdr:row>6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1296B378-4460-478A-A06B-614DB1E0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39052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97394AC6-21B3-409E-A0B1-53F5D1E2E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30217002-844F-4FEA-8473-AD08D114F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85725</xdr:colOff>
      <xdr:row>6</xdr:row>
      <xdr:rowOff>285750</xdr:rowOff>
    </xdr:from>
    <xdr:to>
      <xdr:col>9</xdr:col>
      <xdr:colOff>609600</xdr:colOff>
      <xdr:row>6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ACD999BC-2539-44D3-91BC-76682731A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19850" y="355282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6</xdr:row>
      <xdr:rowOff>600075</xdr:rowOff>
    </xdr:from>
    <xdr:to>
      <xdr:col>13</xdr:col>
      <xdr:colOff>857250</xdr:colOff>
      <xdr:row>6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AC5C4AA0-D172-42B7-B9C1-13F3CF81F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38671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72390</xdr:colOff>
      <xdr:row>6</xdr:row>
      <xdr:rowOff>912495</xdr:rowOff>
    </xdr:from>
    <xdr:to>
      <xdr:col>14</xdr:col>
      <xdr:colOff>710565</xdr:colOff>
      <xdr:row>6</xdr:row>
      <xdr:rowOff>1179195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B7478BBF-D637-44D4-A8AF-8BCBD3101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7065" y="417957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7</xdr:row>
      <xdr:rowOff>9525</xdr:rowOff>
    </xdr:from>
    <xdr:to>
      <xdr:col>12</xdr:col>
      <xdr:colOff>571500</xdr:colOff>
      <xdr:row>7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C1241C72-4E7A-4D3D-8330-5ACA45A5B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91625" y="45053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1009650</xdr:colOff>
      <xdr:row>5</xdr:row>
      <xdr:rowOff>28575</xdr:rowOff>
    </xdr:from>
    <xdr:to>
      <xdr:col>9</xdr:col>
      <xdr:colOff>11766</xdr:colOff>
      <xdr:row>5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1BB60E55-107D-40E4-AF7A-5816381E5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248602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147918</xdr:colOff>
      <xdr:row>4</xdr:row>
      <xdr:rowOff>303680</xdr:rowOff>
    </xdr:from>
    <xdr:to>
      <xdr:col>8</xdr:col>
      <xdr:colOff>595593</xdr:colOff>
      <xdr:row>5</xdr:row>
      <xdr:rowOff>341779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id="{F486A599-7923-4EF7-8D29-C4305687E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893" y="245633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219075</xdr:colOff>
      <xdr:row>4</xdr:row>
      <xdr:rowOff>0</xdr:rowOff>
    </xdr:from>
    <xdr:to>
      <xdr:col>14</xdr:col>
      <xdr:colOff>485775</xdr:colOff>
      <xdr:row>4</xdr:row>
      <xdr:rowOff>0</xdr:rowOff>
    </xdr:to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id="{8C6DAF2D-0E42-44C8-8772-6B8340293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22669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DBA68-8D24-4401-9A7C-3C5094E16712}">
  <sheetPr>
    <tabColor rgb="FFFFFF00"/>
    <pageSetUpPr fitToPage="1"/>
  </sheetPr>
  <dimension ref="A1:AC110"/>
  <sheetViews>
    <sheetView tabSelected="1" view="pageBreakPreview" zoomScaleNormal="100" zoomScaleSheetLayoutView="100" workbookViewId="0">
      <selection activeCell="I98" sqref="I98"/>
    </sheetView>
  </sheetViews>
  <sheetFormatPr defaultColWidth="9.140625" defaultRowHeight="15" x14ac:dyDescent="0.25"/>
  <cols>
    <col min="1" max="1" width="5.42578125" style="17" customWidth="1"/>
    <col min="2" max="2" width="33.7109375" style="1" customWidth="1"/>
    <col min="3" max="3" width="10.85546875" style="1" customWidth="1"/>
    <col min="4" max="4" width="11.140625" style="1" customWidth="1"/>
    <col min="5" max="5" width="11.42578125" style="1" customWidth="1"/>
    <col min="6" max="6" width="10.28515625" style="1" hidden="1" customWidth="1"/>
    <col min="7" max="7" width="8.5703125" style="1" hidden="1" customWidth="1"/>
    <col min="8" max="8" width="10.140625" style="1" customWidth="1"/>
    <col min="9" max="10" width="12.28515625" style="1" customWidth="1"/>
    <col min="11" max="11" width="13.28515625" style="1" customWidth="1"/>
    <col min="12" max="12" width="12.7109375" style="1" customWidth="1"/>
    <col min="13" max="13" width="13.5703125" style="1" customWidth="1"/>
    <col min="14" max="14" width="14.140625" style="1" customWidth="1"/>
    <col min="15" max="15" width="14.7109375" style="1" customWidth="1"/>
    <col min="16" max="16" width="14.42578125" style="1" customWidth="1"/>
    <col min="17" max="17" width="13.140625" style="1" customWidth="1"/>
    <col min="18" max="18" width="0.85546875" style="1" customWidth="1"/>
    <col min="19" max="19" width="9.5703125" style="27" hidden="1" customWidth="1"/>
    <col min="20" max="20" width="9.140625" style="27" hidden="1" customWidth="1"/>
    <col min="21" max="21" width="6.5703125" style="27" hidden="1" customWidth="1"/>
    <col min="22" max="22" width="5.5703125" style="27" hidden="1" customWidth="1"/>
    <col min="23" max="23" width="6.5703125" style="27" hidden="1" customWidth="1"/>
    <col min="24" max="24" width="7" style="27" hidden="1" customWidth="1"/>
    <col min="25" max="29" width="9.140625" style="27"/>
    <col min="30" max="16384" width="9.140625" style="1"/>
  </cols>
  <sheetData>
    <row r="1" spans="1:29" ht="48" customHeight="1" x14ac:dyDescent="0.25">
      <c r="A1" s="75" t="s">
        <v>26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33"/>
    </row>
    <row r="2" spans="1:29" ht="18.75" x14ac:dyDescent="0.25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34"/>
    </row>
    <row r="3" spans="1:29" ht="24.75" customHeight="1" x14ac:dyDescent="0.25">
      <c r="A3" s="77" t="s">
        <v>36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40"/>
    </row>
    <row r="4" spans="1:29" ht="87" customHeight="1" x14ac:dyDescent="0.25">
      <c r="A4" s="78" t="s">
        <v>27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35"/>
    </row>
    <row r="5" spans="1:29" x14ac:dyDescent="0.2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36"/>
    </row>
    <row r="6" spans="1:29" s="2" customFormat="1" ht="63.75" customHeight="1" x14ac:dyDescent="0.25">
      <c r="A6" s="68" t="s">
        <v>1</v>
      </c>
      <c r="B6" s="54" t="s">
        <v>2</v>
      </c>
      <c r="C6" s="71" t="s">
        <v>3</v>
      </c>
      <c r="D6" s="72"/>
      <c r="E6" s="72"/>
      <c r="F6" s="72"/>
      <c r="G6" s="73"/>
      <c r="H6" s="54" t="s">
        <v>21</v>
      </c>
      <c r="I6" s="54" t="s">
        <v>4</v>
      </c>
      <c r="J6" s="53"/>
      <c r="K6" s="54" t="s">
        <v>5</v>
      </c>
      <c r="L6" s="54" t="s">
        <v>6</v>
      </c>
      <c r="M6" s="62" t="s">
        <v>7</v>
      </c>
      <c r="N6" s="63"/>
      <c r="O6" s="64"/>
      <c r="P6" s="65" t="s">
        <v>8</v>
      </c>
      <c r="Q6" s="67" t="s">
        <v>9</v>
      </c>
      <c r="R6" s="41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</row>
    <row r="7" spans="1:29" s="2" customFormat="1" ht="97.15" customHeight="1" x14ac:dyDescent="0.25">
      <c r="A7" s="69"/>
      <c r="B7" s="70"/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55"/>
      <c r="I7" s="55"/>
      <c r="J7" s="53"/>
      <c r="K7" s="55"/>
      <c r="L7" s="55"/>
      <c r="M7" s="26" t="s">
        <v>15</v>
      </c>
      <c r="N7" s="3" t="s">
        <v>16</v>
      </c>
      <c r="O7" s="4" t="s">
        <v>17</v>
      </c>
      <c r="P7" s="66"/>
      <c r="Q7" s="67"/>
      <c r="R7" s="41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</row>
    <row r="8" spans="1:29" s="7" customFormat="1" ht="27" customHeight="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6</v>
      </c>
      <c r="I8" s="5">
        <v>7</v>
      </c>
      <c r="J8" s="5" t="s">
        <v>22</v>
      </c>
      <c r="K8" s="6">
        <v>9</v>
      </c>
      <c r="L8" s="6" t="s">
        <v>23</v>
      </c>
      <c r="M8" s="6" t="s">
        <v>24</v>
      </c>
      <c r="N8" s="6">
        <v>12</v>
      </c>
      <c r="O8" s="6">
        <v>13</v>
      </c>
      <c r="P8" s="6">
        <v>14</v>
      </c>
      <c r="Q8" s="5" t="s">
        <v>25</v>
      </c>
      <c r="R8" s="42" t="s">
        <v>33</v>
      </c>
      <c r="S8" s="28" t="s">
        <v>28</v>
      </c>
      <c r="T8" s="29" t="s">
        <v>29</v>
      </c>
      <c r="U8" s="29"/>
      <c r="V8" s="29"/>
      <c r="W8" s="29"/>
      <c r="X8" s="29"/>
      <c r="Y8" s="29"/>
      <c r="Z8" s="29"/>
      <c r="AA8" s="29"/>
      <c r="AB8" s="29"/>
      <c r="AC8" s="29"/>
    </row>
    <row r="9" spans="1:29" s="7" customFormat="1" ht="25.5" x14ac:dyDescent="0.25">
      <c r="A9" s="21">
        <v>1</v>
      </c>
      <c r="B9" s="50" t="s">
        <v>35</v>
      </c>
      <c r="C9" s="48">
        <v>234.8</v>
      </c>
      <c r="D9" s="49">
        <v>267.67</v>
      </c>
      <c r="E9" s="51">
        <v>260.63</v>
      </c>
      <c r="F9" s="8"/>
      <c r="G9" s="8"/>
      <c r="H9" s="8"/>
      <c r="I9" s="19" t="s">
        <v>30</v>
      </c>
      <c r="J9" s="19">
        <f t="shared" ref="J9" si="0">C9+D9+E9</f>
        <v>763.1</v>
      </c>
      <c r="K9" s="39">
        <v>20</v>
      </c>
      <c r="L9" s="9">
        <v>3</v>
      </c>
      <c r="M9" s="19">
        <f>J9/L9</f>
        <v>254.36666666666667</v>
      </c>
      <c r="N9" s="19">
        <f t="shared" ref="N9:N99" si="1">IF(ISERR(STDEV(C9:E9)),"",STDEV(C9:E9))</f>
        <v>17.306970657319937</v>
      </c>
      <c r="O9" s="20">
        <f t="shared" ref="O9:O99" si="2">N9/M9</f>
        <v>6.8039460060227763E-2</v>
      </c>
      <c r="P9" s="23">
        <f>C9</f>
        <v>234.8</v>
      </c>
      <c r="Q9" s="19">
        <f>P9*K9</f>
        <v>4696</v>
      </c>
      <c r="R9" s="43"/>
      <c r="S9" s="29">
        <f>Q9</f>
        <v>4696</v>
      </c>
      <c r="T9" s="29">
        <f t="shared" ref="T9:T10" si="3">S9/U9*V9</f>
        <v>782.66666666666663</v>
      </c>
      <c r="U9" s="29">
        <v>120</v>
      </c>
      <c r="V9" s="29">
        <v>20</v>
      </c>
      <c r="W9" s="29"/>
      <c r="X9" s="29"/>
      <c r="Y9" s="29"/>
      <c r="Z9" s="29"/>
      <c r="AA9" s="29"/>
      <c r="AB9" s="29"/>
      <c r="AC9" s="29"/>
    </row>
    <row r="10" spans="1:29" s="7" customFormat="1" ht="25.5" x14ac:dyDescent="0.25">
      <c r="A10" s="21">
        <v>2</v>
      </c>
      <c r="B10" s="22" t="s">
        <v>37</v>
      </c>
      <c r="C10" s="47">
        <v>231.71</v>
      </c>
      <c r="D10" s="82">
        <v>264.14999999999998</v>
      </c>
      <c r="E10" s="51">
        <v>257.2</v>
      </c>
      <c r="F10" s="8"/>
      <c r="G10" s="8"/>
      <c r="H10" s="8"/>
      <c r="I10" s="23" t="s">
        <v>30</v>
      </c>
      <c r="J10" s="19">
        <f>C10+D10+E10</f>
        <v>753.06</v>
      </c>
      <c r="K10" s="39">
        <v>20</v>
      </c>
      <c r="L10" s="9">
        <v>3</v>
      </c>
      <c r="M10" s="19">
        <f t="shared" ref="M10:M99" si="4">J10/L10</f>
        <v>251.01999999999998</v>
      </c>
      <c r="N10" s="19">
        <f t="shared" si="1"/>
        <v>17.080184425233806</v>
      </c>
      <c r="O10" s="20">
        <f t="shared" si="2"/>
        <v>6.8043121764137543E-2</v>
      </c>
      <c r="P10" s="23">
        <f>C10</f>
        <v>231.71</v>
      </c>
      <c r="Q10" s="19">
        <f t="shared" ref="Q10:Q99" si="5">P10*K10</f>
        <v>4634.2</v>
      </c>
      <c r="R10" s="43"/>
      <c r="S10" s="29">
        <f t="shared" ref="S10:S99" si="6">Q10</f>
        <v>4634.2</v>
      </c>
      <c r="T10" s="29">
        <f t="shared" si="3"/>
        <v>842.58181818181811</v>
      </c>
      <c r="U10" s="29">
        <v>110</v>
      </c>
      <c r="V10" s="29">
        <v>20</v>
      </c>
      <c r="W10" s="29"/>
      <c r="X10" s="29"/>
      <c r="Y10" s="29"/>
      <c r="Z10" s="29"/>
      <c r="AA10" s="29"/>
      <c r="AB10" s="29"/>
      <c r="AC10" s="29"/>
    </row>
    <row r="11" spans="1:29" s="7" customFormat="1" ht="25.5" x14ac:dyDescent="0.25">
      <c r="A11" s="21">
        <v>3</v>
      </c>
      <c r="B11" s="22" t="s">
        <v>49</v>
      </c>
      <c r="C11" s="47">
        <v>148</v>
      </c>
      <c r="D11" s="83">
        <v>158.36000000000001</v>
      </c>
      <c r="E11" s="81">
        <v>164.28</v>
      </c>
      <c r="F11" s="8"/>
      <c r="G11" s="8"/>
      <c r="H11" s="8"/>
      <c r="I11" s="23">
        <v>143</v>
      </c>
      <c r="J11" s="19">
        <f t="shared" ref="J11:J99" si="7">C11+D11+E11</f>
        <v>470.64</v>
      </c>
      <c r="K11" s="39">
        <v>2</v>
      </c>
      <c r="L11" s="9">
        <v>3</v>
      </c>
      <c r="M11" s="19">
        <f t="shared" si="4"/>
        <v>156.88</v>
      </c>
      <c r="N11" s="19">
        <f t="shared" si="1"/>
        <v>8.240291256988435</v>
      </c>
      <c r="O11" s="20">
        <f t="shared" si="2"/>
        <v>5.2526078894622866E-2</v>
      </c>
      <c r="P11" s="23">
        <f>I11</f>
        <v>143</v>
      </c>
      <c r="Q11" s="19">
        <f t="shared" si="5"/>
        <v>286</v>
      </c>
      <c r="R11" s="43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</row>
    <row r="12" spans="1:29" s="7" customFormat="1" ht="25.5" x14ac:dyDescent="0.25">
      <c r="A12" s="21">
        <v>4</v>
      </c>
      <c r="B12" s="22" t="s">
        <v>38</v>
      </c>
      <c r="C12" s="47">
        <v>47.47</v>
      </c>
      <c r="D12" s="83">
        <v>51.27</v>
      </c>
      <c r="E12" s="81">
        <v>53.17</v>
      </c>
      <c r="F12" s="8"/>
      <c r="G12" s="8"/>
      <c r="H12" s="8"/>
      <c r="I12" s="23"/>
      <c r="J12" s="19">
        <f t="shared" si="7"/>
        <v>151.91000000000003</v>
      </c>
      <c r="K12" s="39">
        <v>6</v>
      </c>
      <c r="L12" s="9">
        <v>3</v>
      </c>
      <c r="M12" s="19">
        <f t="shared" si="4"/>
        <v>50.636666666666677</v>
      </c>
      <c r="N12" s="19">
        <f t="shared" si="1"/>
        <v>2.9022979401387001</v>
      </c>
      <c r="O12" s="20">
        <f t="shared" si="2"/>
        <v>5.7316133371180952E-2</v>
      </c>
      <c r="P12" s="23">
        <f t="shared" ref="P12:P22" si="8">C12</f>
        <v>47.47</v>
      </c>
      <c r="Q12" s="19">
        <f t="shared" si="5"/>
        <v>284.82</v>
      </c>
      <c r="R12" s="43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</row>
    <row r="13" spans="1:29" s="7" customFormat="1" ht="25.5" x14ac:dyDescent="0.25">
      <c r="A13" s="21">
        <v>5</v>
      </c>
      <c r="B13" s="22" t="s">
        <v>40</v>
      </c>
      <c r="C13" s="47">
        <v>471</v>
      </c>
      <c r="D13" s="83">
        <v>508.68</v>
      </c>
      <c r="E13" s="81">
        <v>518.1</v>
      </c>
      <c r="F13" s="8"/>
      <c r="G13" s="8"/>
      <c r="H13" s="8"/>
      <c r="I13" s="23">
        <v>356.99</v>
      </c>
      <c r="J13" s="19">
        <f t="shared" si="7"/>
        <v>1497.7800000000002</v>
      </c>
      <c r="K13" s="39">
        <v>1</v>
      </c>
      <c r="L13" s="9">
        <v>3</v>
      </c>
      <c r="M13" s="19">
        <f t="shared" si="4"/>
        <v>499.26000000000005</v>
      </c>
      <c r="N13" s="19">
        <f t="shared" si="1"/>
        <v>24.922977350228454</v>
      </c>
      <c r="O13" s="20">
        <f t="shared" si="2"/>
        <v>4.9919836057822478E-2</v>
      </c>
      <c r="P13" s="23">
        <f>I13</f>
        <v>356.99</v>
      </c>
      <c r="Q13" s="19">
        <f t="shared" si="5"/>
        <v>356.99</v>
      </c>
      <c r="R13" s="43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</row>
    <row r="14" spans="1:29" s="7" customFormat="1" ht="25.5" x14ac:dyDescent="0.25">
      <c r="A14" s="21">
        <v>6</v>
      </c>
      <c r="B14" s="22" t="s">
        <v>39</v>
      </c>
      <c r="C14" s="47">
        <v>608</v>
      </c>
      <c r="D14" s="83">
        <v>650.55999999999995</v>
      </c>
      <c r="E14" s="81">
        <v>680.96</v>
      </c>
      <c r="F14" s="8"/>
      <c r="G14" s="8"/>
      <c r="H14" s="8"/>
      <c r="I14" s="23">
        <v>543.84</v>
      </c>
      <c r="J14" s="19">
        <f t="shared" si="7"/>
        <v>1939.52</v>
      </c>
      <c r="K14" s="39">
        <v>4</v>
      </c>
      <c r="L14" s="9">
        <v>3</v>
      </c>
      <c r="M14" s="19">
        <f t="shared" si="4"/>
        <v>646.50666666666666</v>
      </c>
      <c r="N14" s="19">
        <f t="shared" si="1"/>
        <v>36.648499741917597</v>
      </c>
      <c r="O14" s="20">
        <f t="shared" si="2"/>
        <v>5.6686963385658713E-2</v>
      </c>
      <c r="P14" s="23">
        <f>I14</f>
        <v>543.84</v>
      </c>
      <c r="Q14" s="19">
        <f t="shared" si="5"/>
        <v>2175.36</v>
      </c>
      <c r="R14" s="43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</row>
    <row r="15" spans="1:29" s="7" customFormat="1" ht="25.5" x14ac:dyDescent="0.25">
      <c r="A15" s="21">
        <v>7</v>
      </c>
      <c r="B15" s="22" t="s">
        <v>41</v>
      </c>
      <c r="C15" s="47">
        <v>148</v>
      </c>
      <c r="D15" s="83">
        <v>158.36000000000001</v>
      </c>
      <c r="E15" s="81">
        <v>165.76</v>
      </c>
      <c r="F15" s="8"/>
      <c r="G15" s="8"/>
      <c r="H15" s="8"/>
      <c r="I15" s="23">
        <v>196.48</v>
      </c>
      <c r="J15" s="19">
        <f t="shared" si="7"/>
        <v>472.12</v>
      </c>
      <c r="K15" s="39">
        <v>2</v>
      </c>
      <c r="L15" s="9">
        <v>3</v>
      </c>
      <c r="M15" s="19">
        <f t="shared" si="4"/>
        <v>157.37333333333333</v>
      </c>
      <c r="N15" s="19">
        <f t="shared" si="1"/>
        <v>8.9210163845457249</v>
      </c>
      <c r="O15" s="20">
        <f t="shared" si="2"/>
        <v>5.6686963385658679E-2</v>
      </c>
      <c r="P15" s="23">
        <f t="shared" si="8"/>
        <v>148</v>
      </c>
      <c r="Q15" s="19">
        <f t="shared" si="5"/>
        <v>296</v>
      </c>
      <c r="R15" s="43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</row>
    <row r="16" spans="1:29" s="7" customFormat="1" ht="25.5" x14ac:dyDescent="0.25">
      <c r="A16" s="21">
        <v>8</v>
      </c>
      <c r="B16" s="22" t="s">
        <v>42</v>
      </c>
      <c r="C16" s="47">
        <v>154</v>
      </c>
      <c r="D16" s="83">
        <v>163.24</v>
      </c>
      <c r="E16" s="81">
        <v>169.4</v>
      </c>
      <c r="F16" s="8"/>
      <c r="G16" s="8"/>
      <c r="H16" s="8"/>
      <c r="I16" s="23">
        <v>350.47</v>
      </c>
      <c r="J16" s="19">
        <f t="shared" si="7"/>
        <v>486.64</v>
      </c>
      <c r="K16" s="39">
        <v>2</v>
      </c>
      <c r="L16" s="9">
        <v>3</v>
      </c>
      <c r="M16" s="19">
        <f t="shared" si="4"/>
        <v>162.21333333333334</v>
      </c>
      <c r="N16" s="19">
        <f t="shared" si="1"/>
        <v>7.7511633535446398</v>
      </c>
      <c r="O16" s="20">
        <f t="shared" si="2"/>
        <v>4.7783762248549071E-2</v>
      </c>
      <c r="P16" s="23">
        <f t="shared" si="8"/>
        <v>154</v>
      </c>
      <c r="Q16" s="19">
        <f t="shared" si="5"/>
        <v>308</v>
      </c>
      <c r="R16" s="43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</row>
    <row r="17" spans="1:29" s="7" customFormat="1" ht="25.5" x14ac:dyDescent="0.25">
      <c r="A17" s="21">
        <v>9</v>
      </c>
      <c r="B17" s="22" t="s">
        <v>43</v>
      </c>
      <c r="C17" s="47">
        <v>105</v>
      </c>
      <c r="D17" s="83">
        <v>113.4</v>
      </c>
      <c r="E17" s="81">
        <v>117.6</v>
      </c>
      <c r="F17" s="8"/>
      <c r="G17" s="8"/>
      <c r="H17" s="8"/>
      <c r="I17" s="23">
        <v>193.59</v>
      </c>
      <c r="J17" s="19">
        <f t="shared" si="7"/>
        <v>336</v>
      </c>
      <c r="K17" s="39">
        <v>2</v>
      </c>
      <c r="L17" s="9">
        <v>3</v>
      </c>
      <c r="M17" s="19">
        <f t="shared" si="4"/>
        <v>112</v>
      </c>
      <c r="N17" s="19">
        <f t="shared" si="1"/>
        <v>6.4156059729381738</v>
      </c>
      <c r="O17" s="20">
        <f t="shared" si="2"/>
        <v>5.7282196186947978E-2</v>
      </c>
      <c r="P17" s="23">
        <f t="shared" si="8"/>
        <v>105</v>
      </c>
      <c r="Q17" s="19">
        <f t="shared" si="5"/>
        <v>210</v>
      </c>
      <c r="R17" s="43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</row>
    <row r="18" spans="1:29" s="7" customFormat="1" ht="25.5" x14ac:dyDescent="0.25">
      <c r="A18" s="21">
        <v>10</v>
      </c>
      <c r="B18" s="22" t="s">
        <v>44</v>
      </c>
      <c r="C18" s="47">
        <v>7.4</v>
      </c>
      <c r="D18" s="83">
        <v>8.07</v>
      </c>
      <c r="E18" s="81">
        <v>8.14</v>
      </c>
      <c r="F18" s="8"/>
      <c r="G18" s="8"/>
      <c r="H18" s="8"/>
      <c r="I18" s="23">
        <v>110.02</v>
      </c>
      <c r="J18" s="19">
        <f t="shared" si="7"/>
        <v>23.61</v>
      </c>
      <c r="K18" s="39">
        <v>15</v>
      </c>
      <c r="L18" s="9">
        <v>3</v>
      </c>
      <c r="M18" s="19">
        <f t="shared" si="4"/>
        <v>7.87</v>
      </c>
      <c r="N18" s="19">
        <f t="shared" si="1"/>
        <v>0.40853396431631001</v>
      </c>
      <c r="O18" s="20">
        <f t="shared" si="2"/>
        <v>5.1910287714905974E-2</v>
      </c>
      <c r="P18" s="23">
        <f t="shared" si="8"/>
        <v>7.4</v>
      </c>
      <c r="Q18" s="19">
        <f t="shared" si="5"/>
        <v>111</v>
      </c>
      <c r="R18" s="43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</row>
    <row r="19" spans="1:29" s="7" customFormat="1" ht="25.5" x14ac:dyDescent="0.25">
      <c r="A19" s="21">
        <v>11</v>
      </c>
      <c r="B19" s="22" t="s">
        <v>45</v>
      </c>
      <c r="C19" s="47">
        <v>3064</v>
      </c>
      <c r="D19" s="47">
        <v>3064</v>
      </c>
      <c r="E19" s="47">
        <v>3064</v>
      </c>
      <c r="F19" s="8"/>
      <c r="G19" s="8"/>
      <c r="H19" s="8"/>
      <c r="I19" s="23">
        <v>3525.55</v>
      </c>
      <c r="J19" s="19">
        <f t="shared" si="7"/>
        <v>9192</v>
      </c>
      <c r="K19" s="39">
        <v>5</v>
      </c>
      <c r="L19" s="9">
        <v>3</v>
      </c>
      <c r="M19" s="19">
        <f t="shared" si="4"/>
        <v>3064</v>
      </c>
      <c r="N19" s="19">
        <f t="shared" si="1"/>
        <v>0</v>
      </c>
      <c r="O19" s="20">
        <f t="shared" si="2"/>
        <v>0</v>
      </c>
      <c r="P19" s="23">
        <f t="shared" si="8"/>
        <v>3064</v>
      </c>
      <c r="Q19" s="19">
        <f t="shared" si="5"/>
        <v>15320</v>
      </c>
      <c r="R19" s="43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</row>
    <row r="20" spans="1:29" s="7" customFormat="1" ht="25.5" x14ac:dyDescent="0.25">
      <c r="A20" s="21">
        <v>12</v>
      </c>
      <c r="B20" s="22" t="s">
        <v>45</v>
      </c>
      <c r="C20" s="47">
        <v>3457</v>
      </c>
      <c r="D20" s="47">
        <v>3457</v>
      </c>
      <c r="E20" s="47">
        <v>3457</v>
      </c>
      <c r="F20" s="8"/>
      <c r="G20" s="8"/>
      <c r="H20" s="8"/>
      <c r="I20" s="23">
        <v>3525.55</v>
      </c>
      <c r="J20" s="19">
        <f t="shared" si="7"/>
        <v>10371</v>
      </c>
      <c r="K20" s="39">
        <v>5</v>
      </c>
      <c r="L20" s="9">
        <v>3</v>
      </c>
      <c r="M20" s="19">
        <f t="shared" si="4"/>
        <v>3457</v>
      </c>
      <c r="N20" s="19">
        <f t="shared" si="1"/>
        <v>0</v>
      </c>
      <c r="O20" s="20">
        <f t="shared" si="2"/>
        <v>0</v>
      </c>
      <c r="P20" s="23">
        <f t="shared" si="8"/>
        <v>3457</v>
      </c>
      <c r="Q20" s="19">
        <f t="shared" si="5"/>
        <v>17285</v>
      </c>
      <c r="R20" s="43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</row>
    <row r="21" spans="1:29" s="7" customFormat="1" ht="25.5" x14ac:dyDescent="0.25">
      <c r="A21" s="21">
        <v>13</v>
      </c>
      <c r="B21" s="22" t="s">
        <v>46</v>
      </c>
      <c r="C21" s="47">
        <v>1519</v>
      </c>
      <c r="D21" s="83">
        <v>1519</v>
      </c>
      <c r="E21" s="81">
        <v>1519</v>
      </c>
      <c r="F21" s="8"/>
      <c r="G21" s="8"/>
      <c r="H21" s="8"/>
      <c r="I21" s="23">
        <v>1564.31</v>
      </c>
      <c r="J21" s="19">
        <f t="shared" si="7"/>
        <v>4557</v>
      </c>
      <c r="K21" s="39">
        <v>1</v>
      </c>
      <c r="L21" s="9">
        <v>3</v>
      </c>
      <c r="M21" s="19">
        <f t="shared" si="4"/>
        <v>1519</v>
      </c>
      <c r="N21" s="19">
        <f t="shared" si="1"/>
        <v>0</v>
      </c>
      <c r="O21" s="20">
        <f t="shared" si="2"/>
        <v>0</v>
      </c>
      <c r="P21" s="23">
        <f t="shared" si="8"/>
        <v>1519</v>
      </c>
      <c r="Q21" s="19">
        <f t="shared" si="5"/>
        <v>1519</v>
      </c>
      <c r="R21" s="43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</row>
    <row r="22" spans="1:29" s="7" customFormat="1" ht="25.5" x14ac:dyDescent="0.25">
      <c r="A22" s="21">
        <v>14</v>
      </c>
      <c r="B22" s="22" t="s">
        <v>46</v>
      </c>
      <c r="C22" s="47">
        <v>776</v>
      </c>
      <c r="D22" s="83">
        <v>776</v>
      </c>
      <c r="E22" s="81">
        <v>776</v>
      </c>
      <c r="F22" s="8"/>
      <c r="G22" s="8"/>
      <c r="H22" s="8"/>
      <c r="I22" s="23">
        <v>1564.31</v>
      </c>
      <c r="J22" s="19">
        <f t="shared" si="7"/>
        <v>2328</v>
      </c>
      <c r="K22" s="39">
        <v>1</v>
      </c>
      <c r="L22" s="9">
        <v>3</v>
      </c>
      <c r="M22" s="19">
        <f t="shared" si="4"/>
        <v>776</v>
      </c>
      <c r="N22" s="19">
        <f t="shared" si="1"/>
        <v>0</v>
      </c>
      <c r="O22" s="20">
        <f t="shared" si="2"/>
        <v>0</v>
      </c>
      <c r="P22" s="23">
        <f t="shared" si="8"/>
        <v>776</v>
      </c>
      <c r="Q22" s="19">
        <f t="shared" si="5"/>
        <v>776</v>
      </c>
      <c r="R22" s="43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</row>
    <row r="23" spans="1:29" s="7" customFormat="1" ht="25.5" x14ac:dyDescent="0.25">
      <c r="A23" s="21">
        <v>15</v>
      </c>
      <c r="B23" s="22" t="s">
        <v>47</v>
      </c>
      <c r="C23" s="47">
        <v>640</v>
      </c>
      <c r="D23" s="83">
        <v>697.6</v>
      </c>
      <c r="E23" s="81">
        <v>710.4</v>
      </c>
      <c r="F23" s="8"/>
      <c r="G23" s="8"/>
      <c r="H23" s="8">
        <v>610.97</v>
      </c>
      <c r="I23" s="23" t="s">
        <v>30</v>
      </c>
      <c r="J23" s="19">
        <f t="shared" si="7"/>
        <v>2048</v>
      </c>
      <c r="K23" s="39">
        <v>4</v>
      </c>
      <c r="L23" s="9">
        <v>3</v>
      </c>
      <c r="M23" s="19">
        <f t="shared" si="4"/>
        <v>682.66666666666663</v>
      </c>
      <c r="N23" s="19">
        <f t="shared" si="1"/>
        <v>37.500577773326818</v>
      </c>
      <c r="O23" s="20">
        <f t="shared" si="2"/>
        <v>5.4932486972646709E-2</v>
      </c>
      <c r="P23" s="23">
        <f>H23</f>
        <v>610.97</v>
      </c>
      <c r="Q23" s="19">
        <f t="shared" si="5"/>
        <v>2443.88</v>
      </c>
      <c r="R23" s="43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</row>
    <row r="24" spans="1:29" s="7" customFormat="1" ht="25.5" x14ac:dyDescent="0.25">
      <c r="A24" s="21">
        <v>16</v>
      </c>
      <c r="B24" s="22" t="s">
        <v>48</v>
      </c>
      <c r="C24" s="47">
        <v>979</v>
      </c>
      <c r="D24" s="19">
        <v>1047.53</v>
      </c>
      <c r="E24" s="84">
        <v>1076.9000000000001</v>
      </c>
      <c r="F24" s="8"/>
      <c r="G24" s="8"/>
      <c r="H24" s="8"/>
      <c r="I24" s="23">
        <v>512.82000000000005</v>
      </c>
      <c r="J24" s="19">
        <f t="shared" si="7"/>
        <v>3103.4300000000003</v>
      </c>
      <c r="K24" s="39">
        <v>1</v>
      </c>
      <c r="L24" s="9">
        <v>3</v>
      </c>
      <c r="M24" s="19">
        <f t="shared" si="4"/>
        <v>1034.4766666666667</v>
      </c>
      <c r="N24" s="19">
        <f t="shared" si="1"/>
        <v>50.23837809218503</v>
      </c>
      <c r="O24" s="20">
        <f t="shared" si="2"/>
        <v>4.856405147741534E-2</v>
      </c>
      <c r="P24" s="23">
        <f>I24</f>
        <v>512.82000000000005</v>
      </c>
      <c r="Q24" s="19">
        <f t="shared" si="5"/>
        <v>512.82000000000005</v>
      </c>
      <c r="R24" s="43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</row>
    <row r="25" spans="1:29" s="7" customFormat="1" ht="25.5" x14ac:dyDescent="0.25">
      <c r="A25" s="21">
        <v>17</v>
      </c>
      <c r="B25" s="22" t="s">
        <v>50</v>
      </c>
      <c r="C25" s="47">
        <v>1699</v>
      </c>
      <c r="D25" s="19">
        <v>1800.94</v>
      </c>
      <c r="E25" s="84">
        <v>1902.88</v>
      </c>
      <c r="F25" s="8"/>
      <c r="G25" s="8"/>
      <c r="H25" s="8"/>
      <c r="I25" s="23" t="s">
        <v>30</v>
      </c>
      <c r="J25" s="19">
        <f t="shared" si="7"/>
        <v>5402.82</v>
      </c>
      <c r="K25" s="39">
        <v>10</v>
      </c>
      <c r="L25" s="9">
        <v>3</v>
      </c>
      <c r="M25" s="19">
        <f t="shared" si="4"/>
        <v>1800.9399999999998</v>
      </c>
      <c r="N25" s="19">
        <f t="shared" si="1"/>
        <v>101.94000000000005</v>
      </c>
      <c r="O25" s="20">
        <f t="shared" si="2"/>
        <v>5.6603773584905696E-2</v>
      </c>
      <c r="P25" s="23">
        <f>C25</f>
        <v>1699</v>
      </c>
      <c r="Q25" s="19">
        <f t="shared" si="5"/>
        <v>16990</v>
      </c>
      <c r="R25" s="43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</row>
    <row r="26" spans="1:29" s="7" customFormat="1" ht="25.5" x14ac:dyDescent="0.25">
      <c r="A26" s="21">
        <v>18</v>
      </c>
      <c r="B26" s="22" t="s">
        <v>51</v>
      </c>
      <c r="C26" s="47">
        <v>1785</v>
      </c>
      <c r="D26" s="19">
        <v>1927.8</v>
      </c>
      <c r="E26" s="84">
        <v>1981.35</v>
      </c>
      <c r="F26" s="8"/>
      <c r="G26" s="8"/>
      <c r="H26" s="8"/>
      <c r="I26" s="23" t="s">
        <v>30</v>
      </c>
      <c r="J26" s="19">
        <f t="shared" si="7"/>
        <v>5694.15</v>
      </c>
      <c r="K26" s="39">
        <v>5</v>
      </c>
      <c r="L26" s="9">
        <v>3</v>
      </c>
      <c r="M26" s="19">
        <f t="shared" si="4"/>
        <v>1898.05</v>
      </c>
      <c r="N26" s="19">
        <f t="shared" si="1"/>
        <v>101.49939654993024</v>
      </c>
      <c r="O26" s="20">
        <f t="shared" si="2"/>
        <v>5.3475617897278914E-2</v>
      </c>
      <c r="P26" s="23">
        <f>C26</f>
        <v>1785</v>
      </c>
      <c r="Q26" s="19">
        <f t="shared" si="5"/>
        <v>8925</v>
      </c>
      <c r="R26" s="43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</row>
    <row r="27" spans="1:29" s="7" customFormat="1" ht="38.25" x14ac:dyDescent="0.25">
      <c r="A27" s="21">
        <v>19</v>
      </c>
      <c r="B27" s="22" t="s">
        <v>52</v>
      </c>
      <c r="C27" s="47">
        <v>1122</v>
      </c>
      <c r="D27" s="19">
        <v>1189.32</v>
      </c>
      <c r="E27" s="84">
        <v>1245.42</v>
      </c>
      <c r="F27" s="8"/>
      <c r="G27" s="8"/>
      <c r="H27" s="8"/>
      <c r="I27" s="23"/>
      <c r="J27" s="19">
        <f t="shared" si="7"/>
        <v>3556.74</v>
      </c>
      <c r="K27" s="39">
        <v>1</v>
      </c>
      <c r="L27" s="9">
        <v>3</v>
      </c>
      <c r="M27" s="19">
        <f t="shared" si="4"/>
        <v>1185.58</v>
      </c>
      <c r="N27" s="19">
        <f t="shared" si="1"/>
        <v>61.794941540550099</v>
      </c>
      <c r="O27" s="20">
        <f t="shared" si="2"/>
        <v>5.2122118744032546E-2</v>
      </c>
      <c r="P27" s="23">
        <f>C27</f>
        <v>1122</v>
      </c>
      <c r="Q27" s="19">
        <f t="shared" si="5"/>
        <v>1122</v>
      </c>
      <c r="R27" s="43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</row>
    <row r="28" spans="1:29" s="7" customFormat="1" ht="25.5" x14ac:dyDescent="0.25">
      <c r="A28" s="21">
        <v>20</v>
      </c>
      <c r="B28" s="22" t="s">
        <v>53</v>
      </c>
      <c r="C28" s="47">
        <v>1799</v>
      </c>
      <c r="D28" s="19">
        <v>1960.91</v>
      </c>
      <c r="E28" s="84">
        <v>1978.9</v>
      </c>
      <c r="F28" s="8"/>
      <c r="G28" s="8"/>
      <c r="H28" s="8"/>
      <c r="I28" s="23"/>
      <c r="J28" s="19">
        <f t="shared" si="7"/>
        <v>5738.8099999999995</v>
      </c>
      <c r="K28" s="39">
        <v>1</v>
      </c>
      <c r="L28" s="9">
        <v>3</v>
      </c>
      <c r="M28" s="19">
        <f t="shared" si="4"/>
        <v>1912.9366666666665</v>
      </c>
      <c r="N28" s="19">
        <f t="shared" si="1"/>
        <v>99.081194145677031</v>
      </c>
      <c r="O28" s="20">
        <f t="shared" si="2"/>
        <v>5.1795334300496293E-2</v>
      </c>
      <c r="P28" s="23">
        <f>C28</f>
        <v>1799</v>
      </c>
      <c r="Q28" s="19">
        <f t="shared" si="5"/>
        <v>1799</v>
      </c>
      <c r="R28" s="43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</row>
    <row r="29" spans="1:29" s="7" customFormat="1" ht="38.25" x14ac:dyDescent="0.25">
      <c r="A29" s="21">
        <v>21</v>
      </c>
      <c r="B29" s="22" t="s">
        <v>54</v>
      </c>
      <c r="C29" s="47">
        <v>919</v>
      </c>
      <c r="D29" s="83">
        <v>974.14</v>
      </c>
      <c r="E29" s="84">
        <v>1020.09</v>
      </c>
      <c r="F29" s="8"/>
      <c r="G29" s="8"/>
      <c r="H29" s="8"/>
      <c r="I29" s="23"/>
      <c r="J29" s="19">
        <f t="shared" si="7"/>
        <v>2913.23</v>
      </c>
      <c r="K29" s="39">
        <v>1</v>
      </c>
      <c r="L29" s="9">
        <v>3</v>
      </c>
      <c r="M29" s="19">
        <f t="shared" si="4"/>
        <v>971.07666666666671</v>
      </c>
      <c r="N29" s="19">
        <f t="shared" si="1"/>
        <v>50.614573329559292</v>
      </c>
      <c r="O29" s="20">
        <f t="shared" si="2"/>
        <v>5.2122118744032525E-2</v>
      </c>
      <c r="P29" s="23">
        <f>C29</f>
        <v>919</v>
      </c>
      <c r="Q29" s="19">
        <f t="shared" si="5"/>
        <v>919</v>
      </c>
      <c r="R29" s="43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</row>
    <row r="30" spans="1:29" s="7" customFormat="1" x14ac:dyDescent="0.25">
      <c r="A30" s="21">
        <v>22</v>
      </c>
      <c r="B30" s="22" t="s">
        <v>55</v>
      </c>
      <c r="C30" s="47">
        <v>115</v>
      </c>
      <c r="D30" s="83">
        <v>123.05</v>
      </c>
      <c r="E30" s="81">
        <v>128.80000000000001</v>
      </c>
      <c r="F30" s="8"/>
      <c r="G30" s="8"/>
      <c r="H30" s="8"/>
      <c r="I30" s="23">
        <v>135.34</v>
      </c>
      <c r="J30" s="19">
        <f t="shared" si="7"/>
        <v>366.85</v>
      </c>
      <c r="K30" s="39">
        <v>7</v>
      </c>
      <c r="L30" s="9">
        <v>3</v>
      </c>
      <c r="M30" s="19">
        <f t="shared" si="4"/>
        <v>122.28333333333335</v>
      </c>
      <c r="N30" s="19">
        <f>IF(ISERR(STDEV(C30:E30)),"",STDEV(C30:E30))</f>
        <v>6.9318708393429693</v>
      </c>
      <c r="O30" s="20">
        <f t="shared" si="2"/>
        <v>5.6686963385658734E-2</v>
      </c>
      <c r="P30" s="23">
        <f>C30</f>
        <v>115</v>
      </c>
      <c r="Q30" s="19">
        <f t="shared" si="5"/>
        <v>805</v>
      </c>
      <c r="R30" s="43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</row>
    <row r="31" spans="1:29" s="7" customFormat="1" ht="25.5" x14ac:dyDescent="0.25">
      <c r="A31" s="21">
        <v>23</v>
      </c>
      <c r="B31" s="22" t="s">
        <v>56</v>
      </c>
      <c r="C31" s="47">
        <v>914</v>
      </c>
      <c r="D31" s="19">
        <v>968.84</v>
      </c>
      <c r="E31" s="81">
        <v>1023.68</v>
      </c>
      <c r="F31" s="8"/>
      <c r="G31" s="8"/>
      <c r="H31" s="8"/>
      <c r="I31" s="23">
        <v>569.76</v>
      </c>
      <c r="J31" s="19">
        <f t="shared" si="7"/>
        <v>2906.52</v>
      </c>
      <c r="K31" s="39">
        <v>7</v>
      </c>
      <c r="L31" s="9">
        <v>3</v>
      </c>
      <c r="M31" s="19">
        <f t="shared" si="4"/>
        <v>968.84</v>
      </c>
      <c r="N31" s="19">
        <f t="shared" si="1"/>
        <v>54.839999999999975</v>
      </c>
      <c r="O31" s="20">
        <f t="shared" si="2"/>
        <v>5.6603773584905634E-2</v>
      </c>
      <c r="P31" s="23">
        <f>I31</f>
        <v>569.76</v>
      </c>
      <c r="Q31" s="19">
        <f t="shared" si="5"/>
        <v>3988.3199999999997</v>
      </c>
      <c r="R31" s="43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</row>
    <row r="32" spans="1:29" s="7" customFormat="1" ht="25.5" x14ac:dyDescent="0.25">
      <c r="A32" s="21">
        <v>24</v>
      </c>
      <c r="B32" s="22" t="s">
        <v>57</v>
      </c>
      <c r="C32" s="47">
        <v>122</v>
      </c>
      <c r="D32" s="83">
        <v>131.76</v>
      </c>
      <c r="E32" s="81">
        <v>136.63999999999999</v>
      </c>
      <c r="F32" s="8"/>
      <c r="G32" s="8"/>
      <c r="H32" s="8"/>
      <c r="I32" s="23">
        <v>95.41</v>
      </c>
      <c r="J32" s="19">
        <f t="shared" si="7"/>
        <v>390.4</v>
      </c>
      <c r="K32" s="39">
        <v>20</v>
      </c>
      <c r="L32" s="9">
        <v>3</v>
      </c>
      <c r="M32" s="19">
        <f t="shared" si="4"/>
        <v>130.13333333333333</v>
      </c>
      <c r="N32" s="19">
        <f t="shared" si="1"/>
        <v>7.4543231304614928</v>
      </c>
      <c r="O32" s="20">
        <f t="shared" si="2"/>
        <v>5.7282196186947951E-2</v>
      </c>
      <c r="P32" s="23">
        <f>I32</f>
        <v>95.41</v>
      </c>
      <c r="Q32" s="19">
        <f t="shared" si="5"/>
        <v>1908.1999999999998</v>
      </c>
      <c r="R32" s="43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</row>
    <row r="33" spans="1:29" s="7" customFormat="1" ht="25.5" x14ac:dyDescent="0.25">
      <c r="A33" s="21">
        <v>25</v>
      </c>
      <c r="B33" s="22" t="s">
        <v>58</v>
      </c>
      <c r="C33" s="47">
        <v>103</v>
      </c>
      <c r="D33" s="83">
        <v>112.27</v>
      </c>
      <c r="E33" s="81">
        <v>115.36</v>
      </c>
      <c r="F33" s="8"/>
      <c r="G33" s="8"/>
      <c r="H33" s="8"/>
      <c r="I33" s="23"/>
      <c r="J33" s="19">
        <f t="shared" si="7"/>
        <v>330.63</v>
      </c>
      <c r="K33" s="39">
        <v>30</v>
      </c>
      <c r="L33" s="9">
        <v>3</v>
      </c>
      <c r="M33" s="19">
        <f t="shared" si="4"/>
        <v>110.21</v>
      </c>
      <c r="N33" s="19">
        <f t="shared" si="1"/>
        <v>6.4323479383503495</v>
      </c>
      <c r="O33" s="20">
        <f t="shared" si="2"/>
        <v>5.8364467274751385E-2</v>
      </c>
      <c r="P33" s="23">
        <f>C33</f>
        <v>103</v>
      </c>
      <c r="Q33" s="19">
        <f t="shared" si="5"/>
        <v>3090</v>
      </c>
      <c r="R33" s="43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</row>
    <row r="34" spans="1:29" s="7" customFormat="1" ht="38.25" x14ac:dyDescent="0.25">
      <c r="A34" s="21">
        <v>26</v>
      </c>
      <c r="B34" s="22" t="s">
        <v>59</v>
      </c>
      <c r="C34" s="47">
        <v>694</v>
      </c>
      <c r="D34" s="83">
        <v>756.46</v>
      </c>
      <c r="E34" s="81">
        <v>770.34</v>
      </c>
      <c r="F34" s="8"/>
      <c r="G34" s="8"/>
      <c r="H34" s="8"/>
      <c r="I34" s="23"/>
      <c r="J34" s="19">
        <f t="shared" si="7"/>
        <v>2220.8000000000002</v>
      </c>
      <c r="K34" s="39">
        <v>1</v>
      </c>
      <c r="L34" s="9">
        <v>3</v>
      </c>
      <c r="M34" s="19">
        <f t="shared" si="4"/>
        <v>740.26666666666677</v>
      </c>
      <c r="N34" s="19">
        <f t="shared" si="1"/>
        <v>40.664689022951286</v>
      </c>
      <c r="O34" s="20">
        <f t="shared" si="2"/>
        <v>5.4932486972646723E-2</v>
      </c>
      <c r="P34" s="23">
        <f>C34</f>
        <v>694</v>
      </c>
      <c r="Q34" s="19">
        <f t="shared" si="5"/>
        <v>694</v>
      </c>
      <c r="R34" s="43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</row>
    <row r="35" spans="1:29" s="7" customFormat="1" ht="38.25" x14ac:dyDescent="0.25">
      <c r="A35" s="21">
        <v>27</v>
      </c>
      <c r="B35" s="22" t="s">
        <v>60</v>
      </c>
      <c r="C35" s="47">
        <v>479</v>
      </c>
      <c r="D35" s="83">
        <v>522.11</v>
      </c>
      <c r="E35" s="81">
        <v>536.48</v>
      </c>
      <c r="F35" s="8"/>
      <c r="G35" s="8"/>
      <c r="H35" s="8"/>
      <c r="I35" s="23"/>
      <c r="J35" s="19">
        <f t="shared" si="7"/>
        <v>1537.5900000000001</v>
      </c>
      <c r="K35" s="39">
        <v>2</v>
      </c>
      <c r="L35" s="9">
        <v>3</v>
      </c>
      <c r="M35" s="19">
        <f t="shared" si="4"/>
        <v>512.53000000000009</v>
      </c>
      <c r="N35" s="19">
        <f t="shared" si="1"/>
        <v>29.913540412328338</v>
      </c>
      <c r="O35" s="20">
        <f t="shared" si="2"/>
        <v>5.8364467274751398E-2</v>
      </c>
      <c r="P35" s="23">
        <f>C35</f>
        <v>479</v>
      </c>
      <c r="Q35" s="19">
        <f t="shared" si="5"/>
        <v>958</v>
      </c>
      <c r="R35" s="43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</row>
    <row r="36" spans="1:29" s="7" customFormat="1" ht="25.5" x14ac:dyDescent="0.25">
      <c r="A36" s="21">
        <v>28</v>
      </c>
      <c r="B36" s="22" t="s">
        <v>61</v>
      </c>
      <c r="C36" s="47">
        <v>747</v>
      </c>
      <c r="D36" s="83">
        <v>791.82</v>
      </c>
      <c r="E36" s="81">
        <v>836.64</v>
      </c>
      <c r="F36" s="8"/>
      <c r="G36" s="8"/>
      <c r="H36" s="8"/>
      <c r="I36" s="23"/>
      <c r="J36" s="19">
        <f t="shared" si="7"/>
        <v>2375.46</v>
      </c>
      <c r="K36" s="39">
        <v>1</v>
      </c>
      <c r="L36" s="9">
        <v>3</v>
      </c>
      <c r="M36" s="19">
        <f t="shared" si="4"/>
        <v>791.82</v>
      </c>
      <c r="N36" s="19">
        <f t="shared" si="1"/>
        <v>44.819999999999993</v>
      </c>
      <c r="O36" s="20">
        <f t="shared" si="2"/>
        <v>5.6603773584905648E-2</v>
      </c>
      <c r="P36" s="23">
        <f>C36</f>
        <v>747</v>
      </c>
      <c r="Q36" s="19">
        <f t="shared" si="5"/>
        <v>747</v>
      </c>
      <c r="R36" s="43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</row>
    <row r="37" spans="1:29" s="7" customFormat="1" ht="38.25" x14ac:dyDescent="0.25">
      <c r="A37" s="21">
        <v>29</v>
      </c>
      <c r="B37" s="22" t="s">
        <v>62</v>
      </c>
      <c r="C37" s="47">
        <v>785</v>
      </c>
      <c r="D37" s="83">
        <v>839.95</v>
      </c>
      <c r="E37" s="81">
        <v>871.35</v>
      </c>
      <c r="F37" s="8"/>
      <c r="G37" s="8"/>
      <c r="H37" s="8"/>
      <c r="I37" s="23"/>
      <c r="J37" s="19">
        <f t="shared" si="7"/>
        <v>2496.3000000000002</v>
      </c>
      <c r="K37" s="39">
        <v>6</v>
      </c>
      <c r="L37" s="9">
        <v>3</v>
      </c>
      <c r="M37" s="19">
        <f t="shared" si="4"/>
        <v>832.1</v>
      </c>
      <c r="N37" s="19">
        <f t="shared" si="1"/>
        <v>43.706950248215684</v>
      </c>
      <c r="O37" s="20">
        <f>N37/M37</f>
        <v>5.2526078894622859E-2</v>
      </c>
      <c r="P37" s="23">
        <f>C37</f>
        <v>785</v>
      </c>
      <c r="Q37" s="19">
        <f t="shared" si="5"/>
        <v>4710</v>
      </c>
      <c r="R37" s="43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</row>
    <row r="38" spans="1:29" s="7" customFormat="1" ht="38.25" x14ac:dyDescent="0.25">
      <c r="A38" s="21">
        <v>30</v>
      </c>
      <c r="B38" s="22" t="s">
        <v>63</v>
      </c>
      <c r="C38" s="47">
        <v>1843</v>
      </c>
      <c r="D38" s="19">
        <v>1972.01</v>
      </c>
      <c r="E38" s="84">
        <v>2045.73</v>
      </c>
      <c r="F38" s="8"/>
      <c r="G38" s="8"/>
      <c r="H38" s="8"/>
      <c r="I38" s="23"/>
      <c r="J38" s="19">
        <f t="shared" si="7"/>
        <v>5860.74</v>
      </c>
      <c r="K38" s="39">
        <v>8</v>
      </c>
      <c r="L38" s="9">
        <v>3</v>
      </c>
      <c r="M38" s="19">
        <f t="shared" si="4"/>
        <v>1953.58</v>
      </c>
      <c r="N38" s="19">
        <f t="shared" si="1"/>
        <v>102.6138972069573</v>
      </c>
      <c r="O38" s="20">
        <f t="shared" si="2"/>
        <v>5.2526078894622852E-2</v>
      </c>
      <c r="P38" s="23">
        <f>C38</f>
        <v>1843</v>
      </c>
      <c r="Q38" s="19">
        <f t="shared" si="5"/>
        <v>14744</v>
      </c>
      <c r="R38" s="43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</row>
    <row r="39" spans="1:29" s="7" customFormat="1" ht="38.25" x14ac:dyDescent="0.25">
      <c r="A39" s="21">
        <v>31</v>
      </c>
      <c r="B39" s="22" t="s">
        <v>64</v>
      </c>
      <c r="C39" s="47">
        <v>47.7</v>
      </c>
      <c r="D39" s="83">
        <v>50.56</v>
      </c>
      <c r="E39" s="81">
        <v>53.42</v>
      </c>
      <c r="F39" s="8"/>
      <c r="G39" s="8"/>
      <c r="H39" s="8"/>
      <c r="I39" s="23"/>
      <c r="J39" s="19">
        <f t="shared" si="7"/>
        <v>151.68</v>
      </c>
      <c r="K39" s="39">
        <v>10</v>
      </c>
      <c r="L39" s="9">
        <v>3</v>
      </c>
      <c r="M39" s="19">
        <f t="shared" si="4"/>
        <v>50.56</v>
      </c>
      <c r="N39" s="19">
        <f t="shared" si="1"/>
        <v>2.8599999999999994</v>
      </c>
      <c r="O39" s="20">
        <f t="shared" si="2"/>
        <v>5.6566455696202521E-2</v>
      </c>
      <c r="P39" s="23">
        <f>C39</f>
        <v>47.7</v>
      </c>
      <c r="Q39" s="19">
        <f t="shared" si="5"/>
        <v>477</v>
      </c>
      <c r="R39" s="43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</row>
    <row r="40" spans="1:29" s="7" customFormat="1" ht="25.5" x14ac:dyDescent="0.25">
      <c r="A40" s="21">
        <v>32</v>
      </c>
      <c r="B40" s="22" t="s">
        <v>65</v>
      </c>
      <c r="C40" s="47">
        <v>49.5</v>
      </c>
      <c r="D40" s="83">
        <v>50.56</v>
      </c>
      <c r="E40" s="81">
        <v>55.44</v>
      </c>
      <c r="F40" s="8"/>
      <c r="G40" s="8"/>
      <c r="H40" s="8"/>
      <c r="I40" s="23">
        <v>81.72</v>
      </c>
      <c r="J40" s="19">
        <f t="shared" si="7"/>
        <v>155.5</v>
      </c>
      <c r="K40" s="39">
        <v>5</v>
      </c>
      <c r="L40" s="9">
        <v>3</v>
      </c>
      <c r="M40" s="19">
        <f t="shared" si="4"/>
        <v>51.833333333333336</v>
      </c>
      <c r="N40" s="19">
        <f t="shared" si="1"/>
        <v>3.1681119508838891</v>
      </c>
      <c r="O40" s="20">
        <f t="shared" si="2"/>
        <v>6.112113088521972E-2</v>
      </c>
      <c r="P40" s="23">
        <f>C40</f>
        <v>49.5</v>
      </c>
      <c r="Q40" s="19">
        <f t="shared" si="5"/>
        <v>247.5</v>
      </c>
      <c r="R40" s="43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</row>
    <row r="41" spans="1:29" s="7" customFormat="1" ht="25.5" x14ac:dyDescent="0.25">
      <c r="A41" s="21">
        <v>33</v>
      </c>
      <c r="B41" s="22" t="s">
        <v>66</v>
      </c>
      <c r="C41" s="47">
        <v>1862</v>
      </c>
      <c r="D41" s="19">
        <v>2010.96</v>
      </c>
      <c r="E41" s="84">
        <v>2048.1999999999998</v>
      </c>
      <c r="F41" s="8"/>
      <c r="G41" s="8"/>
      <c r="H41" s="8"/>
      <c r="I41" s="23"/>
      <c r="J41" s="19">
        <f t="shared" si="7"/>
        <v>5921.16</v>
      </c>
      <c r="K41" s="39">
        <v>1</v>
      </c>
      <c r="L41" s="9">
        <v>3</v>
      </c>
      <c r="M41" s="19">
        <f t="shared" si="4"/>
        <v>1973.72</v>
      </c>
      <c r="N41" s="19">
        <f t="shared" si="1"/>
        <v>98.527778824045285</v>
      </c>
      <c r="O41" s="20">
        <f t="shared" si="2"/>
        <v>4.991983605782243E-2</v>
      </c>
      <c r="P41" s="23">
        <f>C41</f>
        <v>1862</v>
      </c>
      <c r="Q41" s="19">
        <f t="shared" si="5"/>
        <v>1862</v>
      </c>
      <c r="R41" s="43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</row>
    <row r="42" spans="1:29" s="7" customFormat="1" ht="25.5" x14ac:dyDescent="0.25">
      <c r="A42" s="21">
        <v>34</v>
      </c>
      <c r="B42" s="22" t="s">
        <v>67</v>
      </c>
      <c r="C42" s="47">
        <v>1862</v>
      </c>
      <c r="D42" s="19">
        <v>1992.34</v>
      </c>
      <c r="E42" s="84">
        <v>2048.1999999999998</v>
      </c>
      <c r="F42" s="8"/>
      <c r="G42" s="8"/>
      <c r="H42" s="8"/>
      <c r="I42" s="23"/>
      <c r="J42" s="19">
        <f t="shared" si="7"/>
        <v>5902.54</v>
      </c>
      <c r="K42" s="39">
        <v>1</v>
      </c>
      <c r="L42" s="9">
        <v>3</v>
      </c>
      <c r="M42" s="19">
        <f t="shared" si="4"/>
        <v>1967.5133333333333</v>
      </c>
      <c r="N42" s="19">
        <f t="shared" si="1"/>
        <v>95.550418802500886</v>
      </c>
      <c r="O42" s="20">
        <f t="shared" si="2"/>
        <v>4.8564051477415257E-2</v>
      </c>
      <c r="P42" s="23">
        <f>C42</f>
        <v>1862</v>
      </c>
      <c r="Q42" s="19">
        <f t="shared" si="5"/>
        <v>1862</v>
      </c>
      <c r="R42" s="43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</row>
    <row r="43" spans="1:29" s="7" customFormat="1" ht="38.25" x14ac:dyDescent="0.25">
      <c r="A43" s="21">
        <v>35</v>
      </c>
      <c r="B43" s="22" t="s">
        <v>68</v>
      </c>
      <c r="C43" s="47">
        <v>1014</v>
      </c>
      <c r="D43" s="19">
        <v>1105.26</v>
      </c>
      <c r="E43" s="84">
        <v>1135.68</v>
      </c>
      <c r="F43" s="8"/>
      <c r="G43" s="8"/>
      <c r="H43" s="8"/>
      <c r="I43" s="23"/>
      <c r="J43" s="19">
        <f t="shared" si="7"/>
        <v>3254.9400000000005</v>
      </c>
      <c r="K43" s="39">
        <v>1</v>
      </c>
      <c r="L43" s="9">
        <v>3</v>
      </c>
      <c r="M43" s="19">
        <f t="shared" si="4"/>
        <v>1084.9800000000002</v>
      </c>
      <c r="N43" s="19">
        <f t="shared" si="1"/>
        <v>63.324279703759785</v>
      </c>
      <c r="O43" s="20">
        <f t="shared" si="2"/>
        <v>5.8364467274751398E-2</v>
      </c>
      <c r="P43" s="23">
        <f>C43</f>
        <v>1014</v>
      </c>
      <c r="Q43" s="19">
        <f t="shared" si="5"/>
        <v>1014</v>
      </c>
      <c r="R43" s="43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</row>
    <row r="44" spans="1:29" s="7" customFormat="1" ht="25.5" x14ac:dyDescent="0.25">
      <c r="A44" s="21">
        <v>36</v>
      </c>
      <c r="B44" s="22" t="s">
        <v>69</v>
      </c>
      <c r="C44" s="47">
        <v>1768</v>
      </c>
      <c r="D44" s="19">
        <v>1909.44</v>
      </c>
      <c r="E44" s="81">
        <v>1962.48</v>
      </c>
      <c r="F44" s="8"/>
      <c r="G44" s="8"/>
      <c r="H44" s="8"/>
      <c r="I44" s="23"/>
      <c r="J44" s="19">
        <f t="shared" si="7"/>
        <v>5639.92</v>
      </c>
      <c r="K44" s="39">
        <v>1</v>
      </c>
      <c r="L44" s="9">
        <v>3</v>
      </c>
      <c r="M44" s="19">
        <f t="shared" si="4"/>
        <v>1879.9733333333334</v>
      </c>
      <c r="N44" s="19">
        <f t="shared" si="1"/>
        <v>100.53273563040716</v>
      </c>
      <c r="O44" s="20">
        <f t="shared" si="2"/>
        <v>5.3475617897278949E-2</v>
      </c>
      <c r="P44" s="23">
        <f>C44</f>
        <v>1768</v>
      </c>
      <c r="Q44" s="19">
        <f t="shared" si="5"/>
        <v>1768</v>
      </c>
      <c r="R44" s="43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</row>
    <row r="45" spans="1:29" s="7" customFormat="1" ht="25.5" x14ac:dyDescent="0.25">
      <c r="A45" s="21">
        <v>37</v>
      </c>
      <c r="B45" s="22" t="s">
        <v>70</v>
      </c>
      <c r="C45" s="47">
        <v>266</v>
      </c>
      <c r="D45" s="83">
        <v>281.95999999999998</v>
      </c>
      <c r="E45" s="81">
        <v>295.26</v>
      </c>
      <c r="F45" s="8"/>
      <c r="G45" s="8"/>
      <c r="H45" s="8"/>
      <c r="I45" s="23">
        <v>457.32</v>
      </c>
      <c r="J45" s="19">
        <f t="shared" si="7"/>
        <v>843.22</v>
      </c>
      <c r="K45" s="39">
        <v>10</v>
      </c>
      <c r="L45" s="9">
        <v>3</v>
      </c>
      <c r="M45" s="19">
        <f t="shared" si="4"/>
        <v>281.07333333333332</v>
      </c>
      <c r="N45" s="19">
        <f t="shared" si="1"/>
        <v>14.650137655781027</v>
      </c>
      <c r="O45" s="20">
        <f t="shared" si="2"/>
        <v>5.2122118744032497E-2</v>
      </c>
      <c r="P45" s="23">
        <f>C45</f>
        <v>266</v>
      </c>
      <c r="Q45" s="19">
        <f t="shared" si="5"/>
        <v>2660</v>
      </c>
      <c r="R45" s="43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</row>
    <row r="46" spans="1:29" s="7" customFormat="1" ht="25.5" x14ac:dyDescent="0.25">
      <c r="A46" s="21">
        <v>38</v>
      </c>
      <c r="B46" s="22" t="s">
        <v>71</v>
      </c>
      <c r="C46" s="47">
        <v>76</v>
      </c>
      <c r="D46" s="83">
        <v>82.08</v>
      </c>
      <c r="E46" s="81">
        <v>83.6</v>
      </c>
      <c r="F46" s="8"/>
      <c r="G46" s="8"/>
      <c r="H46" s="8"/>
      <c r="I46" s="23"/>
      <c r="J46" s="19">
        <f t="shared" si="7"/>
        <v>241.67999999999998</v>
      </c>
      <c r="K46" s="39">
        <v>7</v>
      </c>
      <c r="L46" s="9">
        <v>3</v>
      </c>
      <c r="M46" s="19">
        <f t="shared" si="4"/>
        <v>80.559999999999988</v>
      </c>
      <c r="N46" s="19">
        <f t="shared" si="1"/>
        <v>4.0215419928181753</v>
      </c>
      <c r="O46" s="20">
        <f t="shared" si="2"/>
        <v>4.9919836057822443E-2</v>
      </c>
      <c r="P46" s="23">
        <f>C46</f>
        <v>76</v>
      </c>
      <c r="Q46" s="19">
        <f t="shared" si="5"/>
        <v>532</v>
      </c>
      <c r="R46" s="43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</row>
    <row r="47" spans="1:29" s="7" customFormat="1" ht="25.5" x14ac:dyDescent="0.25">
      <c r="A47" s="21">
        <v>39</v>
      </c>
      <c r="B47" s="22" t="s">
        <v>72</v>
      </c>
      <c r="C47" s="47">
        <v>142</v>
      </c>
      <c r="D47" s="83">
        <v>150.52000000000001</v>
      </c>
      <c r="E47" s="81">
        <v>159.04</v>
      </c>
      <c r="F47" s="8"/>
      <c r="G47" s="8"/>
      <c r="H47" s="8"/>
      <c r="I47" s="23"/>
      <c r="J47" s="19">
        <f t="shared" si="7"/>
        <v>451.55999999999995</v>
      </c>
      <c r="K47" s="39">
        <v>7</v>
      </c>
      <c r="L47" s="9">
        <v>3</v>
      </c>
      <c r="M47" s="19">
        <f t="shared" si="4"/>
        <v>150.51999999999998</v>
      </c>
      <c r="N47" s="19">
        <f t="shared" si="1"/>
        <v>8.519999999999996</v>
      </c>
      <c r="O47" s="20">
        <f t="shared" si="2"/>
        <v>5.6603773584905641E-2</v>
      </c>
      <c r="P47" s="23">
        <f>C47</f>
        <v>142</v>
      </c>
      <c r="Q47" s="19">
        <f t="shared" si="5"/>
        <v>994</v>
      </c>
      <c r="R47" s="43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</row>
    <row r="48" spans="1:29" s="7" customFormat="1" ht="25.5" x14ac:dyDescent="0.25">
      <c r="A48" s="21">
        <v>40</v>
      </c>
      <c r="B48" s="22" t="s">
        <v>73</v>
      </c>
      <c r="C48" s="47">
        <v>142</v>
      </c>
      <c r="D48" s="83">
        <v>153.36000000000001</v>
      </c>
      <c r="E48" s="81">
        <v>159.04</v>
      </c>
      <c r="F48" s="8"/>
      <c r="G48" s="8"/>
      <c r="H48" s="8"/>
      <c r="I48" s="23"/>
      <c r="J48" s="19">
        <f t="shared" si="7"/>
        <v>454.4</v>
      </c>
      <c r="K48" s="39">
        <v>7</v>
      </c>
      <c r="L48" s="9">
        <v>3</v>
      </c>
      <c r="M48" s="19">
        <f t="shared" si="4"/>
        <v>151.46666666666667</v>
      </c>
      <c r="N48" s="19">
        <f t="shared" si="1"/>
        <v>8.6763433157830558</v>
      </c>
      <c r="O48" s="20">
        <f t="shared" si="2"/>
        <v>5.7282196186947992E-2</v>
      </c>
      <c r="P48" s="23">
        <f>C48</f>
        <v>142</v>
      </c>
      <c r="Q48" s="19">
        <f t="shared" si="5"/>
        <v>994</v>
      </c>
      <c r="R48" s="43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</row>
    <row r="49" spans="1:29" s="7" customFormat="1" ht="38.25" x14ac:dyDescent="0.25">
      <c r="A49" s="21">
        <v>41</v>
      </c>
      <c r="B49" s="22" t="s">
        <v>74</v>
      </c>
      <c r="C49" s="47">
        <v>68.599999999999994</v>
      </c>
      <c r="D49" s="83">
        <v>72.72</v>
      </c>
      <c r="E49" s="81">
        <v>76.150000000000006</v>
      </c>
      <c r="F49" s="8"/>
      <c r="G49" s="8"/>
      <c r="H49" s="8"/>
      <c r="I49" s="23"/>
      <c r="J49" s="19">
        <f t="shared" si="7"/>
        <v>217.47</v>
      </c>
      <c r="K49" s="39">
        <v>7</v>
      </c>
      <c r="L49" s="9">
        <v>3</v>
      </c>
      <c r="M49" s="19">
        <f t="shared" si="4"/>
        <v>72.489999999999995</v>
      </c>
      <c r="N49" s="19">
        <f t="shared" si="1"/>
        <v>3.7802513143969732</v>
      </c>
      <c r="O49" s="20">
        <f t="shared" si="2"/>
        <v>5.2148590348971909E-2</v>
      </c>
      <c r="P49" s="23">
        <f>C49</f>
        <v>68.599999999999994</v>
      </c>
      <c r="Q49" s="19">
        <f t="shared" si="5"/>
        <v>480.19999999999993</v>
      </c>
      <c r="R49" s="43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</row>
    <row r="50" spans="1:29" s="7" customFormat="1" ht="38.25" x14ac:dyDescent="0.25">
      <c r="A50" s="21">
        <v>42</v>
      </c>
      <c r="B50" s="22" t="s">
        <v>75</v>
      </c>
      <c r="C50" s="47">
        <v>199</v>
      </c>
      <c r="D50" s="83">
        <v>212.93</v>
      </c>
      <c r="E50" s="81">
        <v>220.89</v>
      </c>
      <c r="F50" s="8"/>
      <c r="G50" s="8"/>
      <c r="H50" s="8"/>
      <c r="I50" s="23"/>
      <c r="J50" s="19">
        <f t="shared" si="7"/>
        <v>632.81999999999994</v>
      </c>
      <c r="K50" s="39">
        <v>1</v>
      </c>
      <c r="L50" s="9">
        <v>3</v>
      </c>
      <c r="M50" s="19">
        <f t="shared" si="4"/>
        <v>210.93999999999997</v>
      </c>
      <c r="N50" s="19">
        <f t="shared" si="1"/>
        <v>11.079851082031738</v>
      </c>
      <c r="O50" s="20">
        <f t="shared" si="2"/>
        <v>5.2526078894622824E-2</v>
      </c>
      <c r="P50" s="23">
        <f>C50</f>
        <v>199</v>
      </c>
      <c r="Q50" s="19">
        <f t="shared" si="5"/>
        <v>199</v>
      </c>
      <c r="R50" s="43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</row>
    <row r="51" spans="1:29" s="7" customFormat="1" ht="25.5" x14ac:dyDescent="0.25">
      <c r="A51" s="21">
        <v>43</v>
      </c>
      <c r="B51" s="22" t="s">
        <v>76</v>
      </c>
      <c r="C51" s="47">
        <v>259</v>
      </c>
      <c r="D51" s="83">
        <v>279.72000000000003</v>
      </c>
      <c r="E51" s="81">
        <v>290.08</v>
      </c>
      <c r="F51" s="8"/>
      <c r="G51" s="8"/>
      <c r="H51" s="8"/>
      <c r="I51" s="23"/>
      <c r="J51" s="19">
        <f t="shared" si="7"/>
        <v>828.8</v>
      </c>
      <c r="K51" s="39">
        <v>1</v>
      </c>
      <c r="L51" s="9">
        <v>3</v>
      </c>
      <c r="M51" s="19">
        <f t="shared" si="4"/>
        <v>276.26666666666665</v>
      </c>
      <c r="N51" s="19">
        <f t="shared" si="1"/>
        <v>15.825161399914164</v>
      </c>
      <c r="O51" s="20">
        <f t="shared" si="2"/>
        <v>5.7282196186947992E-2</v>
      </c>
      <c r="P51" s="23">
        <f>C51</f>
        <v>259</v>
      </c>
      <c r="Q51" s="19">
        <f t="shared" si="5"/>
        <v>259</v>
      </c>
      <c r="R51" s="43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</row>
    <row r="52" spans="1:29" s="7" customFormat="1" ht="25.5" x14ac:dyDescent="0.25">
      <c r="A52" s="21">
        <v>44</v>
      </c>
      <c r="B52" s="22" t="s">
        <v>78</v>
      </c>
      <c r="C52" s="47">
        <v>78.099999999999994</v>
      </c>
      <c r="D52" s="83">
        <v>83.57</v>
      </c>
      <c r="E52" s="81">
        <v>87.47</v>
      </c>
      <c r="F52" s="8"/>
      <c r="G52" s="8"/>
      <c r="H52" s="8"/>
      <c r="I52" s="23"/>
      <c r="J52" s="19">
        <f t="shared" si="7"/>
        <v>249.14</v>
      </c>
      <c r="K52" s="39">
        <v>5</v>
      </c>
      <c r="L52" s="9">
        <v>3</v>
      </c>
      <c r="M52" s="19">
        <f t="shared" si="4"/>
        <v>83.046666666666667</v>
      </c>
      <c r="N52" s="19">
        <f t="shared" si="1"/>
        <v>4.706870864314566</v>
      </c>
      <c r="O52" s="20">
        <f t="shared" si="2"/>
        <v>5.6677420698979283E-2</v>
      </c>
      <c r="P52" s="23">
        <f>C52</f>
        <v>78.099999999999994</v>
      </c>
      <c r="Q52" s="19">
        <f t="shared" si="5"/>
        <v>390.5</v>
      </c>
      <c r="R52" s="43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</row>
    <row r="53" spans="1:29" s="7" customFormat="1" ht="25.5" x14ac:dyDescent="0.25">
      <c r="A53" s="21">
        <v>45</v>
      </c>
      <c r="B53" s="22" t="s">
        <v>77</v>
      </c>
      <c r="C53" s="47">
        <v>106</v>
      </c>
      <c r="D53" s="83">
        <v>112.36</v>
      </c>
      <c r="E53" s="81">
        <v>116.6</v>
      </c>
      <c r="F53" s="8"/>
      <c r="G53" s="8"/>
      <c r="H53" s="8"/>
      <c r="I53" s="23">
        <v>144.65</v>
      </c>
      <c r="J53" s="19">
        <f t="shared" si="7"/>
        <v>334.96000000000004</v>
      </c>
      <c r="K53" s="39">
        <v>10</v>
      </c>
      <c r="L53" s="9">
        <v>3</v>
      </c>
      <c r="M53" s="19">
        <f t="shared" si="4"/>
        <v>111.65333333333335</v>
      </c>
      <c r="N53" s="19">
        <f t="shared" si="1"/>
        <v>5.3352163342579937</v>
      </c>
      <c r="O53" s="20">
        <f t="shared" si="2"/>
        <v>4.7783762248549015E-2</v>
      </c>
      <c r="P53" s="23">
        <f>C53</f>
        <v>106</v>
      </c>
      <c r="Q53" s="19">
        <f t="shared" si="5"/>
        <v>1060</v>
      </c>
      <c r="R53" s="43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</row>
    <row r="54" spans="1:29" s="7" customFormat="1" ht="25.5" x14ac:dyDescent="0.25">
      <c r="A54" s="21">
        <v>46</v>
      </c>
      <c r="B54" s="22" t="s">
        <v>79</v>
      </c>
      <c r="C54" s="47">
        <v>226</v>
      </c>
      <c r="D54" s="83">
        <v>246.34</v>
      </c>
      <c r="E54" s="81">
        <v>250.86</v>
      </c>
      <c r="F54" s="8"/>
      <c r="G54" s="8"/>
      <c r="H54" s="8"/>
      <c r="I54" s="23">
        <v>433.72</v>
      </c>
      <c r="J54" s="19">
        <f t="shared" si="7"/>
        <v>723.2</v>
      </c>
      <c r="K54" s="39">
        <v>2</v>
      </c>
      <c r="L54" s="9">
        <v>3</v>
      </c>
      <c r="M54" s="19">
        <f t="shared" si="4"/>
        <v>241.06666666666669</v>
      </c>
      <c r="N54" s="19">
        <f t="shared" si="1"/>
        <v>13.242391526206038</v>
      </c>
      <c r="O54" s="20">
        <f t="shared" si="2"/>
        <v>5.4932486972646723E-2</v>
      </c>
      <c r="P54" s="23">
        <f>C54</f>
        <v>226</v>
      </c>
      <c r="Q54" s="19">
        <f t="shared" si="5"/>
        <v>452</v>
      </c>
      <c r="R54" s="43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</row>
    <row r="55" spans="1:29" s="7" customFormat="1" ht="25.5" x14ac:dyDescent="0.25">
      <c r="A55" s="21">
        <v>47</v>
      </c>
      <c r="B55" s="22" t="s">
        <v>80</v>
      </c>
      <c r="C55" s="47">
        <v>476</v>
      </c>
      <c r="D55" s="83">
        <v>518.84</v>
      </c>
      <c r="E55" s="81">
        <v>533.12</v>
      </c>
      <c r="F55" s="8"/>
      <c r="G55" s="8"/>
      <c r="H55" s="8"/>
      <c r="I55" s="23">
        <v>804.7</v>
      </c>
      <c r="J55" s="19">
        <f t="shared" si="7"/>
        <v>1527.96</v>
      </c>
      <c r="K55" s="39">
        <v>1</v>
      </c>
      <c r="L55" s="9">
        <v>3</v>
      </c>
      <c r="M55" s="19">
        <f t="shared" si="4"/>
        <v>509.32</v>
      </c>
      <c r="N55" s="19">
        <f t="shared" si="1"/>
        <v>29.726190472376384</v>
      </c>
      <c r="O55" s="20">
        <f t="shared" si="2"/>
        <v>5.8364467274751405E-2</v>
      </c>
      <c r="P55" s="23">
        <f>C55</f>
        <v>476</v>
      </c>
      <c r="Q55" s="19">
        <f t="shared" si="5"/>
        <v>476</v>
      </c>
      <c r="R55" s="43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</row>
    <row r="56" spans="1:29" s="7" customFormat="1" ht="38.25" x14ac:dyDescent="0.25">
      <c r="A56" s="21">
        <v>48</v>
      </c>
      <c r="B56" s="22" t="s">
        <v>81</v>
      </c>
      <c r="C56" s="47">
        <v>177</v>
      </c>
      <c r="D56" s="83">
        <v>189.39</v>
      </c>
      <c r="E56" s="81">
        <v>196.47</v>
      </c>
      <c r="F56" s="8"/>
      <c r="G56" s="8"/>
      <c r="H56" s="8"/>
      <c r="I56" s="23"/>
      <c r="J56" s="19">
        <f t="shared" si="7"/>
        <v>562.86</v>
      </c>
      <c r="K56" s="39">
        <v>1</v>
      </c>
      <c r="L56" s="9">
        <v>3</v>
      </c>
      <c r="M56" s="19">
        <f t="shared" si="4"/>
        <v>187.62</v>
      </c>
      <c r="N56" s="19">
        <f t="shared" si="1"/>
        <v>9.8549429222091369</v>
      </c>
      <c r="O56" s="20">
        <f t="shared" si="2"/>
        <v>5.2526078894622838E-2</v>
      </c>
      <c r="P56" s="23">
        <f>C56</f>
        <v>177</v>
      </c>
      <c r="Q56" s="19">
        <f t="shared" si="5"/>
        <v>177</v>
      </c>
      <c r="R56" s="43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</row>
    <row r="57" spans="1:29" s="7" customFormat="1" ht="25.5" x14ac:dyDescent="0.25">
      <c r="A57" s="21">
        <v>49</v>
      </c>
      <c r="B57" s="22" t="s">
        <v>82</v>
      </c>
      <c r="C57" s="47">
        <v>810</v>
      </c>
      <c r="D57" s="83">
        <v>874.8</v>
      </c>
      <c r="E57" s="81">
        <v>907.2</v>
      </c>
      <c r="F57" s="8"/>
      <c r="G57" s="8"/>
      <c r="H57" s="8"/>
      <c r="I57" s="23">
        <v>1589.1</v>
      </c>
      <c r="J57" s="19">
        <f t="shared" si="7"/>
        <v>2592</v>
      </c>
      <c r="K57" s="39">
        <v>1</v>
      </c>
      <c r="L57" s="9">
        <v>3</v>
      </c>
      <c r="M57" s="19">
        <f t="shared" si="4"/>
        <v>864</v>
      </c>
      <c r="N57" s="19">
        <f t="shared" si="1"/>
        <v>49.491817505523088</v>
      </c>
      <c r="O57" s="20">
        <f t="shared" si="2"/>
        <v>5.728219618694802E-2</v>
      </c>
      <c r="P57" s="23">
        <f>C57</f>
        <v>810</v>
      </c>
      <c r="Q57" s="19">
        <f t="shared" si="5"/>
        <v>810</v>
      </c>
      <c r="R57" s="43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</row>
    <row r="58" spans="1:29" s="7" customFormat="1" ht="38.25" x14ac:dyDescent="0.25">
      <c r="A58" s="21">
        <v>50</v>
      </c>
      <c r="B58" s="22" t="s">
        <v>83</v>
      </c>
      <c r="C58" s="47">
        <v>573</v>
      </c>
      <c r="D58" s="83">
        <v>607.38</v>
      </c>
      <c r="E58" s="81">
        <v>630.29999999999995</v>
      </c>
      <c r="F58" s="8"/>
      <c r="G58" s="8"/>
      <c r="H58" s="8"/>
      <c r="I58" s="23"/>
      <c r="J58" s="19">
        <f t="shared" si="7"/>
        <v>1810.68</v>
      </c>
      <c r="K58" s="39">
        <v>10</v>
      </c>
      <c r="L58" s="9">
        <v>3</v>
      </c>
      <c r="M58" s="19">
        <f t="shared" si="4"/>
        <v>603.56000000000006</v>
      </c>
      <c r="N58" s="19">
        <f t="shared" si="1"/>
        <v>28.840367542734242</v>
      </c>
      <c r="O58" s="20">
        <f t="shared" si="2"/>
        <v>4.7783762248549008E-2</v>
      </c>
      <c r="P58" s="23">
        <f>C58</f>
        <v>573</v>
      </c>
      <c r="Q58" s="19">
        <f t="shared" si="5"/>
        <v>5730</v>
      </c>
      <c r="R58" s="43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</row>
    <row r="59" spans="1:29" s="7" customFormat="1" x14ac:dyDescent="0.25">
      <c r="A59" s="21">
        <v>51</v>
      </c>
      <c r="B59" s="22" t="s">
        <v>84</v>
      </c>
      <c r="C59" s="47">
        <v>229</v>
      </c>
      <c r="D59" s="83">
        <v>242.74</v>
      </c>
      <c r="E59" s="81">
        <v>251.9</v>
      </c>
      <c r="F59" s="8"/>
      <c r="G59" s="8"/>
      <c r="H59" s="8"/>
      <c r="I59" s="23">
        <v>399.93</v>
      </c>
      <c r="J59" s="19">
        <f t="shared" si="7"/>
        <v>723.64</v>
      </c>
      <c r="K59" s="39">
        <v>15</v>
      </c>
      <c r="L59" s="9">
        <v>3</v>
      </c>
      <c r="M59" s="19">
        <f t="shared" si="4"/>
        <v>241.21333333333334</v>
      </c>
      <c r="N59" s="19">
        <f t="shared" si="1"/>
        <v>11.526080571180016</v>
      </c>
      <c r="O59" s="20">
        <f t="shared" si="2"/>
        <v>4.7783762248549064E-2</v>
      </c>
      <c r="P59" s="23">
        <f>C59</f>
        <v>229</v>
      </c>
      <c r="Q59" s="19">
        <f t="shared" si="5"/>
        <v>3435</v>
      </c>
      <c r="R59" s="43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</row>
    <row r="60" spans="1:29" s="7" customFormat="1" ht="25.5" x14ac:dyDescent="0.25">
      <c r="A60" s="21">
        <v>52</v>
      </c>
      <c r="B60" s="22" t="s">
        <v>85</v>
      </c>
      <c r="C60" s="47">
        <v>267.79000000000002</v>
      </c>
      <c r="D60" s="83">
        <v>289.20999999999998</v>
      </c>
      <c r="E60" s="81">
        <v>297.25</v>
      </c>
      <c r="F60" s="8"/>
      <c r="G60" s="8"/>
      <c r="H60" s="8"/>
      <c r="I60" s="23">
        <v>443.67</v>
      </c>
      <c r="J60" s="19">
        <f t="shared" si="7"/>
        <v>854.25</v>
      </c>
      <c r="K60" s="39">
        <v>9</v>
      </c>
      <c r="L60" s="9">
        <v>3</v>
      </c>
      <c r="M60" s="19">
        <f t="shared" si="4"/>
        <v>284.75</v>
      </c>
      <c r="N60" s="19">
        <f t="shared" si="1"/>
        <v>15.227987391641731</v>
      </c>
      <c r="O60" s="20">
        <f t="shared" si="2"/>
        <v>5.3478445624729525E-2</v>
      </c>
      <c r="P60" s="23">
        <f>C60</f>
        <v>267.79000000000002</v>
      </c>
      <c r="Q60" s="19">
        <f t="shared" si="5"/>
        <v>2410.11</v>
      </c>
      <c r="R60" s="43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</row>
    <row r="61" spans="1:29" s="7" customFormat="1" ht="25.5" x14ac:dyDescent="0.25">
      <c r="A61" s="21">
        <v>53</v>
      </c>
      <c r="B61" s="22" t="s">
        <v>87</v>
      </c>
      <c r="C61" s="47">
        <v>223</v>
      </c>
      <c r="D61" s="83">
        <v>240.84</v>
      </c>
      <c r="E61" s="81">
        <v>247.53</v>
      </c>
      <c r="F61" s="8"/>
      <c r="G61" s="8"/>
      <c r="H61" s="8"/>
      <c r="I61" s="23"/>
      <c r="J61" s="19">
        <f t="shared" si="7"/>
        <v>711.37</v>
      </c>
      <c r="K61" s="39">
        <v>5</v>
      </c>
      <c r="L61" s="9">
        <v>3</v>
      </c>
      <c r="M61" s="19">
        <f t="shared" si="4"/>
        <v>237.12333333333333</v>
      </c>
      <c r="N61" s="19">
        <f t="shared" si="1"/>
        <v>12.68031676786244</v>
      </c>
      <c r="O61" s="20">
        <f t="shared" si="2"/>
        <v>5.3475617897278942E-2</v>
      </c>
      <c r="P61" s="23">
        <f>C61</f>
        <v>223</v>
      </c>
      <c r="Q61" s="19">
        <f t="shared" si="5"/>
        <v>1115</v>
      </c>
      <c r="R61" s="43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</row>
    <row r="62" spans="1:29" s="7" customFormat="1" ht="25.5" x14ac:dyDescent="0.25">
      <c r="A62" s="21">
        <v>54</v>
      </c>
      <c r="B62" s="22" t="s">
        <v>86</v>
      </c>
      <c r="C62" s="47">
        <v>897</v>
      </c>
      <c r="D62" s="83">
        <v>968.76</v>
      </c>
      <c r="E62" s="81">
        <v>986.7</v>
      </c>
      <c r="F62" s="8"/>
      <c r="G62" s="8"/>
      <c r="H62" s="8">
        <v>500.88</v>
      </c>
      <c r="I62" s="23"/>
      <c r="J62" s="19">
        <f t="shared" si="7"/>
        <v>2852.46</v>
      </c>
      <c r="K62" s="39">
        <v>1</v>
      </c>
      <c r="L62" s="9">
        <v>3</v>
      </c>
      <c r="M62" s="19">
        <f t="shared" si="4"/>
        <v>950.82</v>
      </c>
      <c r="N62" s="19">
        <f t="shared" si="1"/>
        <v>47.464778520498768</v>
      </c>
      <c r="O62" s="20">
        <f t="shared" si="2"/>
        <v>4.9919836057822478E-2</v>
      </c>
      <c r="P62" s="23">
        <f>H62</f>
        <v>500.88</v>
      </c>
      <c r="Q62" s="19">
        <f t="shared" si="5"/>
        <v>500.88</v>
      </c>
      <c r="R62" s="43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</row>
    <row r="63" spans="1:29" s="7" customFormat="1" ht="25.5" x14ac:dyDescent="0.25">
      <c r="A63" s="21">
        <v>55</v>
      </c>
      <c r="B63" s="22" t="s">
        <v>88</v>
      </c>
      <c r="C63" s="47">
        <v>51</v>
      </c>
      <c r="D63" s="83">
        <v>54.06</v>
      </c>
      <c r="E63" s="81">
        <v>56.61</v>
      </c>
      <c r="F63" s="8"/>
      <c r="G63" s="8"/>
      <c r="H63" s="8"/>
      <c r="I63" s="23">
        <v>160.99</v>
      </c>
      <c r="J63" s="19">
        <f t="shared" si="7"/>
        <v>161.67000000000002</v>
      </c>
      <c r="K63" s="39">
        <v>5</v>
      </c>
      <c r="L63" s="9">
        <v>3</v>
      </c>
      <c r="M63" s="19">
        <f t="shared" si="4"/>
        <v>53.890000000000008</v>
      </c>
      <c r="N63" s="19">
        <f t="shared" si="1"/>
        <v>2.808860979115912</v>
      </c>
      <c r="O63" s="20">
        <f t="shared" si="2"/>
        <v>5.2122118744032504E-2</v>
      </c>
      <c r="P63" s="23">
        <f>C63</f>
        <v>51</v>
      </c>
      <c r="Q63" s="19">
        <f t="shared" si="5"/>
        <v>255</v>
      </c>
      <c r="R63" s="43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</row>
    <row r="64" spans="1:29" s="7" customFormat="1" ht="38.25" x14ac:dyDescent="0.25">
      <c r="A64" s="21">
        <v>56</v>
      </c>
      <c r="B64" s="22" t="s">
        <v>89</v>
      </c>
      <c r="C64" s="47">
        <v>207</v>
      </c>
      <c r="D64" s="83">
        <v>223.56</v>
      </c>
      <c r="E64" s="81">
        <v>231.84</v>
      </c>
      <c r="F64" s="8"/>
      <c r="G64" s="8"/>
      <c r="H64" s="8"/>
      <c r="I64" s="23"/>
      <c r="J64" s="19">
        <f t="shared" si="7"/>
        <v>662.4</v>
      </c>
      <c r="K64" s="39">
        <v>3</v>
      </c>
      <c r="L64" s="9">
        <v>3</v>
      </c>
      <c r="M64" s="19">
        <f t="shared" si="4"/>
        <v>220.79999999999998</v>
      </c>
      <c r="N64" s="19">
        <f t="shared" si="1"/>
        <v>12.647908918078119</v>
      </c>
      <c r="O64" s="20">
        <f t="shared" si="2"/>
        <v>5.7282196186948006E-2</v>
      </c>
      <c r="P64" s="23">
        <f>C64</f>
        <v>207</v>
      </c>
      <c r="Q64" s="19">
        <f t="shared" si="5"/>
        <v>621</v>
      </c>
      <c r="R64" s="43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</row>
    <row r="65" spans="1:29" s="7" customFormat="1" ht="38.25" x14ac:dyDescent="0.25">
      <c r="A65" s="21">
        <v>57</v>
      </c>
      <c r="B65" s="22" t="s">
        <v>90</v>
      </c>
      <c r="C65" s="47">
        <v>194</v>
      </c>
      <c r="D65" s="83">
        <v>205.64</v>
      </c>
      <c r="E65" s="81">
        <v>217.28</v>
      </c>
      <c r="F65" s="8"/>
      <c r="G65" s="8"/>
      <c r="H65" s="8"/>
      <c r="I65" s="23"/>
      <c r="J65" s="19">
        <f t="shared" si="7"/>
        <v>616.91999999999996</v>
      </c>
      <c r="K65" s="39">
        <v>3</v>
      </c>
      <c r="L65" s="9">
        <v>3</v>
      </c>
      <c r="M65" s="19">
        <f t="shared" si="4"/>
        <v>205.64</v>
      </c>
      <c r="N65" s="19">
        <f t="shared" si="1"/>
        <v>11.64</v>
      </c>
      <c r="O65" s="20">
        <f t="shared" si="2"/>
        <v>5.6603773584905669E-2</v>
      </c>
      <c r="P65" s="23">
        <f>C65</f>
        <v>194</v>
      </c>
      <c r="Q65" s="19">
        <f t="shared" si="5"/>
        <v>582</v>
      </c>
      <c r="R65" s="43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</row>
    <row r="66" spans="1:29" s="7" customFormat="1" ht="38.25" x14ac:dyDescent="0.25">
      <c r="A66" s="21">
        <v>58</v>
      </c>
      <c r="B66" s="22" t="s">
        <v>91</v>
      </c>
      <c r="C66" s="47">
        <v>194</v>
      </c>
      <c r="D66" s="83">
        <v>207.58</v>
      </c>
      <c r="E66" s="81">
        <v>213.4</v>
      </c>
      <c r="F66" s="8"/>
      <c r="G66" s="8"/>
      <c r="H66" s="8"/>
      <c r="I66" s="23"/>
      <c r="J66" s="19">
        <f t="shared" si="7"/>
        <v>614.98</v>
      </c>
      <c r="K66" s="39">
        <v>3</v>
      </c>
      <c r="L66" s="9">
        <v>3</v>
      </c>
      <c r="M66" s="19">
        <f t="shared" si="4"/>
        <v>204.99333333333334</v>
      </c>
      <c r="N66" s="19">
        <f t="shared" si="1"/>
        <v>9.9553067925269598</v>
      </c>
      <c r="O66" s="20">
        <f t="shared" si="2"/>
        <v>4.8564051477415326E-2</v>
      </c>
      <c r="P66" s="23">
        <f>C66</f>
        <v>194</v>
      </c>
      <c r="Q66" s="19">
        <f t="shared" si="5"/>
        <v>582</v>
      </c>
      <c r="R66" s="43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</row>
    <row r="67" spans="1:29" s="7" customFormat="1" ht="38.25" x14ac:dyDescent="0.25">
      <c r="A67" s="21">
        <v>59</v>
      </c>
      <c r="B67" s="22" t="s">
        <v>92</v>
      </c>
      <c r="C67" s="47">
        <v>251</v>
      </c>
      <c r="D67" s="83">
        <v>268.57</v>
      </c>
      <c r="E67" s="81">
        <v>281.12</v>
      </c>
      <c r="F67" s="8"/>
      <c r="G67" s="8"/>
      <c r="H67" s="8"/>
      <c r="I67" s="23"/>
      <c r="J67" s="19">
        <f t="shared" si="7"/>
        <v>800.68999999999994</v>
      </c>
      <c r="K67" s="39">
        <v>5</v>
      </c>
      <c r="L67" s="9">
        <v>3</v>
      </c>
      <c r="M67" s="19">
        <f t="shared" si="4"/>
        <v>266.89666666666665</v>
      </c>
      <c r="N67" s="19">
        <f t="shared" si="1"/>
        <v>15.12956157108769</v>
      </c>
      <c r="O67" s="20">
        <f t="shared" si="2"/>
        <v>5.6686963385658713E-2</v>
      </c>
      <c r="P67" s="23">
        <f>C67</f>
        <v>251</v>
      </c>
      <c r="Q67" s="19">
        <f t="shared" si="5"/>
        <v>1255</v>
      </c>
      <c r="R67" s="43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</row>
    <row r="68" spans="1:29" s="7" customFormat="1" ht="25.5" x14ac:dyDescent="0.25">
      <c r="A68" s="21">
        <v>60</v>
      </c>
      <c r="B68" s="22" t="s">
        <v>93</v>
      </c>
      <c r="C68" s="47">
        <v>263</v>
      </c>
      <c r="D68" s="83">
        <v>286.67</v>
      </c>
      <c r="E68" s="81">
        <v>294.56</v>
      </c>
      <c r="F68" s="8"/>
      <c r="G68" s="8"/>
      <c r="H68" s="8"/>
      <c r="I68" s="23"/>
      <c r="J68" s="19">
        <f t="shared" si="7"/>
        <v>844.23</v>
      </c>
      <c r="K68" s="39">
        <v>5</v>
      </c>
      <c r="L68" s="9">
        <v>3</v>
      </c>
      <c r="M68" s="19">
        <f t="shared" si="4"/>
        <v>281.41000000000003</v>
      </c>
      <c r="N68" s="19">
        <f t="shared" si="1"/>
        <v>16.424344735787791</v>
      </c>
      <c r="O68" s="20">
        <f t="shared" si="2"/>
        <v>5.8364467274751392E-2</v>
      </c>
      <c r="P68" s="23">
        <f>C68</f>
        <v>263</v>
      </c>
      <c r="Q68" s="19">
        <f t="shared" si="5"/>
        <v>1315</v>
      </c>
      <c r="R68" s="43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</row>
    <row r="69" spans="1:29" s="7" customFormat="1" ht="25.5" x14ac:dyDescent="0.25">
      <c r="A69" s="21">
        <v>61</v>
      </c>
      <c r="B69" s="22" t="s">
        <v>94</v>
      </c>
      <c r="C69" s="47">
        <v>1253</v>
      </c>
      <c r="D69" s="83">
        <v>1328.18</v>
      </c>
      <c r="E69" s="81">
        <v>1390.83</v>
      </c>
      <c r="F69" s="8"/>
      <c r="G69" s="8"/>
      <c r="H69" s="8"/>
      <c r="I69" s="23"/>
      <c r="J69" s="19">
        <f t="shared" si="7"/>
        <v>3972.01</v>
      </c>
      <c r="K69" s="39">
        <v>3</v>
      </c>
      <c r="L69" s="9">
        <v>3</v>
      </c>
      <c r="M69" s="19">
        <f t="shared" si="4"/>
        <v>1324.0033333333333</v>
      </c>
      <c r="N69" s="19">
        <f t="shared" si="1"/>
        <v>69.009858957494828</v>
      </c>
      <c r="O69" s="20">
        <f t="shared" si="2"/>
        <v>5.212211874403249E-2</v>
      </c>
      <c r="P69" s="23">
        <f>C69</f>
        <v>1253</v>
      </c>
      <c r="Q69" s="19">
        <f t="shared" si="5"/>
        <v>3759</v>
      </c>
      <c r="R69" s="43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</row>
    <row r="70" spans="1:29" s="7" customFormat="1" ht="25.5" x14ac:dyDescent="0.25">
      <c r="A70" s="21">
        <v>62</v>
      </c>
      <c r="B70" s="22" t="s">
        <v>95</v>
      </c>
      <c r="C70" s="47">
        <v>731</v>
      </c>
      <c r="D70" s="83">
        <v>796.79</v>
      </c>
      <c r="E70" s="81">
        <v>804.1</v>
      </c>
      <c r="F70" s="8"/>
      <c r="G70" s="8"/>
      <c r="H70" s="8"/>
      <c r="I70" s="23"/>
      <c r="J70" s="19">
        <f t="shared" si="7"/>
        <v>2331.89</v>
      </c>
      <c r="K70" s="39">
        <v>5</v>
      </c>
      <c r="L70" s="9">
        <v>3</v>
      </c>
      <c r="M70" s="19">
        <f t="shared" si="4"/>
        <v>777.29666666666662</v>
      </c>
      <c r="N70" s="19">
        <f t="shared" si="1"/>
        <v>40.260340700661402</v>
      </c>
      <c r="O70" s="20">
        <f t="shared" si="2"/>
        <v>5.1795334300496258E-2</v>
      </c>
      <c r="P70" s="23">
        <f>C70</f>
        <v>731</v>
      </c>
      <c r="Q70" s="19">
        <f t="shared" si="5"/>
        <v>3655</v>
      </c>
      <c r="R70" s="43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</row>
    <row r="71" spans="1:29" s="7" customFormat="1" ht="25.5" x14ac:dyDescent="0.25">
      <c r="A71" s="21">
        <v>63</v>
      </c>
      <c r="B71" s="22" t="s">
        <v>96</v>
      </c>
      <c r="C71" s="47">
        <v>1676</v>
      </c>
      <c r="D71" s="19">
        <v>1776.56</v>
      </c>
      <c r="E71" s="84">
        <v>1843.6</v>
      </c>
      <c r="F71" s="8"/>
      <c r="G71" s="8"/>
      <c r="H71" s="8"/>
      <c r="I71" s="23"/>
      <c r="J71" s="19">
        <f t="shared" si="7"/>
        <v>5296.16</v>
      </c>
      <c r="K71" s="39">
        <v>2</v>
      </c>
      <c r="L71" s="9">
        <v>3</v>
      </c>
      <c r="M71" s="19">
        <f t="shared" si="4"/>
        <v>1765.3866666666665</v>
      </c>
      <c r="N71" s="19">
        <f t="shared" si="1"/>
        <v>84.356816756758462</v>
      </c>
      <c r="O71" s="20">
        <f t="shared" si="2"/>
        <v>4.7783762248549022E-2</v>
      </c>
      <c r="P71" s="23">
        <f>C71</f>
        <v>1676</v>
      </c>
      <c r="Q71" s="19">
        <f t="shared" si="5"/>
        <v>3352</v>
      </c>
      <c r="R71" s="43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</row>
    <row r="72" spans="1:29" s="7" customFormat="1" ht="25.5" x14ac:dyDescent="0.25">
      <c r="A72" s="21">
        <v>64</v>
      </c>
      <c r="B72" s="22" t="s">
        <v>97</v>
      </c>
      <c r="C72" s="47">
        <v>530</v>
      </c>
      <c r="D72" s="83">
        <v>572.4</v>
      </c>
      <c r="E72" s="81">
        <v>583</v>
      </c>
      <c r="F72" s="8"/>
      <c r="G72" s="8"/>
      <c r="H72" s="8"/>
      <c r="I72" s="23"/>
      <c r="J72" s="19">
        <f t="shared" si="7"/>
        <v>1685.4</v>
      </c>
      <c r="K72" s="39">
        <v>3</v>
      </c>
      <c r="L72" s="9">
        <v>3</v>
      </c>
      <c r="M72" s="19">
        <f t="shared" si="4"/>
        <v>561.80000000000007</v>
      </c>
      <c r="N72" s="19">
        <f t="shared" si="1"/>
        <v>28.044963897284656</v>
      </c>
      <c r="O72" s="20">
        <f t="shared" si="2"/>
        <v>4.991983605782245E-2</v>
      </c>
      <c r="P72" s="23">
        <f>C72</f>
        <v>530</v>
      </c>
      <c r="Q72" s="19">
        <f t="shared" si="5"/>
        <v>1590</v>
      </c>
      <c r="R72" s="43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</row>
    <row r="73" spans="1:29" s="7" customFormat="1" ht="25.5" x14ac:dyDescent="0.25">
      <c r="A73" s="21">
        <v>65</v>
      </c>
      <c r="B73" s="22" t="s">
        <v>98</v>
      </c>
      <c r="C73" s="47">
        <v>990</v>
      </c>
      <c r="D73" s="19">
        <v>1079.0999999999999</v>
      </c>
      <c r="E73" s="84">
        <v>1089</v>
      </c>
      <c r="F73" s="8"/>
      <c r="G73" s="8"/>
      <c r="H73" s="8"/>
      <c r="I73" s="23"/>
      <c r="J73" s="19">
        <f t="shared" si="7"/>
        <v>3158.1</v>
      </c>
      <c r="K73" s="39">
        <v>3</v>
      </c>
      <c r="L73" s="9">
        <v>3</v>
      </c>
      <c r="M73" s="19">
        <f t="shared" si="4"/>
        <v>1052.7</v>
      </c>
      <c r="N73" s="19">
        <f t="shared" si="1"/>
        <v>54.524948418132389</v>
      </c>
      <c r="O73" s="20">
        <f t="shared" si="2"/>
        <v>5.1795334300496237E-2</v>
      </c>
      <c r="P73" s="23">
        <f>C73</f>
        <v>990</v>
      </c>
      <c r="Q73" s="19">
        <f t="shared" si="5"/>
        <v>2970</v>
      </c>
      <c r="R73" s="43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</row>
    <row r="74" spans="1:29" s="7" customFormat="1" ht="25.5" x14ac:dyDescent="0.25">
      <c r="A74" s="21">
        <v>66</v>
      </c>
      <c r="B74" s="22" t="s">
        <v>99</v>
      </c>
      <c r="C74" s="47">
        <v>348</v>
      </c>
      <c r="D74" s="83">
        <v>372.36</v>
      </c>
      <c r="E74" s="81">
        <v>382.8</v>
      </c>
      <c r="F74" s="8"/>
      <c r="G74" s="8"/>
      <c r="H74" s="8"/>
      <c r="I74" s="23"/>
      <c r="J74" s="19">
        <f t="shared" si="7"/>
        <v>1103.1600000000001</v>
      </c>
      <c r="K74" s="39">
        <v>7</v>
      </c>
      <c r="L74" s="9">
        <v>3</v>
      </c>
      <c r="M74" s="19">
        <f t="shared" si="4"/>
        <v>367.72</v>
      </c>
      <c r="N74" s="19">
        <f t="shared" si="1"/>
        <v>17.857973009275163</v>
      </c>
      <c r="O74" s="20">
        <f t="shared" si="2"/>
        <v>4.856405147741532E-2</v>
      </c>
      <c r="P74" s="23">
        <f>C74</f>
        <v>348</v>
      </c>
      <c r="Q74" s="19">
        <f t="shared" si="5"/>
        <v>2436</v>
      </c>
      <c r="R74" s="43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</row>
    <row r="75" spans="1:29" s="7" customFormat="1" ht="25.5" x14ac:dyDescent="0.25">
      <c r="A75" s="21">
        <v>67</v>
      </c>
      <c r="B75" s="22" t="s">
        <v>100</v>
      </c>
      <c r="C75" s="47">
        <v>230</v>
      </c>
      <c r="D75" s="83">
        <v>246.1</v>
      </c>
      <c r="E75" s="81">
        <v>257.60000000000002</v>
      </c>
      <c r="F75" s="8"/>
      <c r="G75" s="8"/>
      <c r="H75" s="8"/>
      <c r="I75" s="23"/>
      <c r="J75" s="19">
        <f t="shared" si="7"/>
        <v>733.7</v>
      </c>
      <c r="K75" s="39">
        <v>3</v>
      </c>
      <c r="L75" s="9">
        <v>3</v>
      </c>
      <c r="M75" s="19">
        <f t="shared" si="4"/>
        <v>244.56666666666669</v>
      </c>
      <c r="N75" s="19">
        <f t="shared" si="1"/>
        <v>13.863741678685939</v>
      </c>
      <c r="O75" s="20">
        <f t="shared" si="2"/>
        <v>5.6686963385658734E-2</v>
      </c>
      <c r="P75" s="23">
        <f>C75</f>
        <v>230</v>
      </c>
      <c r="Q75" s="19">
        <f t="shared" si="5"/>
        <v>690</v>
      </c>
      <c r="R75" s="43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</row>
    <row r="76" spans="1:29" s="7" customFormat="1" ht="25.5" x14ac:dyDescent="0.25">
      <c r="A76" s="21">
        <v>68</v>
      </c>
      <c r="B76" s="22" t="s">
        <v>101</v>
      </c>
      <c r="C76" s="47">
        <v>299</v>
      </c>
      <c r="D76" s="83">
        <v>316.94</v>
      </c>
      <c r="E76" s="81">
        <v>328.9</v>
      </c>
      <c r="F76" s="8"/>
      <c r="G76" s="8"/>
      <c r="H76" s="8"/>
      <c r="I76" s="23"/>
      <c r="J76" s="19">
        <f t="shared" si="7"/>
        <v>944.84</v>
      </c>
      <c r="K76" s="39">
        <v>5</v>
      </c>
      <c r="L76" s="9">
        <v>3</v>
      </c>
      <c r="M76" s="19">
        <f t="shared" si="4"/>
        <v>314.94666666666666</v>
      </c>
      <c r="N76" s="19">
        <f t="shared" si="1"/>
        <v>15.049336640973017</v>
      </c>
      <c r="O76" s="20">
        <f t="shared" si="2"/>
        <v>4.7783762248549015E-2</v>
      </c>
      <c r="P76" s="23">
        <f>C76</f>
        <v>299</v>
      </c>
      <c r="Q76" s="19">
        <f t="shared" si="5"/>
        <v>1495</v>
      </c>
      <c r="R76" s="43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</row>
    <row r="77" spans="1:29" s="7" customFormat="1" ht="25.5" x14ac:dyDescent="0.25">
      <c r="A77" s="21">
        <v>69</v>
      </c>
      <c r="B77" s="22" t="s">
        <v>102</v>
      </c>
      <c r="C77" s="47">
        <v>858</v>
      </c>
      <c r="D77" s="83">
        <v>909.48</v>
      </c>
      <c r="E77" s="81">
        <v>952.38</v>
      </c>
      <c r="F77" s="8"/>
      <c r="G77" s="8"/>
      <c r="H77" s="8"/>
      <c r="I77" s="23"/>
      <c r="J77" s="19">
        <f t="shared" si="7"/>
        <v>2719.86</v>
      </c>
      <c r="K77" s="39">
        <v>5</v>
      </c>
      <c r="L77" s="9">
        <v>3</v>
      </c>
      <c r="M77" s="19">
        <f t="shared" si="4"/>
        <v>906.62</v>
      </c>
      <c r="N77" s="19">
        <f t="shared" si="1"/>
        <v>47.254955295714751</v>
      </c>
      <c r="O77" s="20">
        <f t="shared" si="2"/>
        <v>5.2122118744032504E-2</v>
      </c>
      <c r="P77" s="23">
        <f>C77</f>
        <v>858</v>
      </c>
      <c r="Q77" s="19">
        <f t="shared" si="5"/>
        <v>4290</v>
      </c>
      <c r="R77" s="43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</row>
    <row r="78" spans="1:29" s="7" customFormat="1" ht="38.25" x14ac:dyDescent="0.25">
      <c r="A78" s="21">
        <v>70</v>
      </c>
      <c r="B78" s="22" t="s">
        <v>103</v>
      </c>
      <c r="C78" s="47">
        <v>530</v>
      </c>
      <c r="D78" s="83">
        <v>561.79999999999995</v>
      </c>
      <c r="E78" s="81">
        <v>593.6</v>
      </c>
      <c r="F78" s="8"/>
      <c r="G78" s="8"/>
      <c r="H78" s="8"/>
      <c r="I78" s="23"/>
      <c r="J78" s="19">
        <f t="shared" si="7"/>
        <v>1685.4</v>
      </c>
      <c r="K78" s="39">
        <v>5</v>
      </c>
      <c r="L78" s="9">
        <v>3</v>
      </c>
      <c r="M78" s="19">
        <f>J78/L90</f>
        <v>561.80000000000007</v>
      </c>
      <c r="N78" s="19">
        <f t="shared" si="1"/>
        <v>31.800000000000011</v>
      </c>
      <c r="O78" s="20">
        <f t="shared" si="2"/>
        <v>5.6603773584905676E-2</v>
      </c>
      <c r="P78" s="23">
        <f>C78</f>
        <v>530</v>
      </c>
      <c r="Q78" s="19">
        <f t="shared" si="5"/>
        <v>2650</v>
      </c>
      <c r="R78" s="43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</row>
    <row r="79" spans="1:29" s="7" customFormat="1" ht="25.5" x14ac:dyDescent="0.25">
      <c r="A79" s="21">
        <v>71</v>
      </c>
      <c r="B79" s="22" t="s">
        <v>116</v>
      </c>
      <c r="C79" s="47">
        <v>650</v>
      </c>
      <c r="D79" s="83">
        <v>695.5</v>
      </c>
      <c r="E79" s="81">
        <v>721.5</v>
      </c>
      <c r="F79" s="8"/>
      <c r="G79" s="8"/>
      <c r="H79" s="8"/>
      <c r="I79" s="23"/>
      <c r="J79" s="19">
        <f t="shared" si="7"/>
        <v>2067</v>
      </c>
      <c r="K79" s="39">
        <v>4</v>
      </c>
      <c r="L79" s="9">
        <v>3</v>
      </c>
      <c r="M79" s="19">
        <f t="shared" ref="M79:M81" si="9">J79/L91</f>
        <v>689</v>
      </c>
      <c r="N79" s="19">
        <f t="shared" si="1"/>
        <v>36.190468358395144</v>
      </c>
      <c r="O79" s="20">
        <f t="shared" si="2"/>
        <v>5.2526078894622852E-2</v>
      </c>
      <c r="P79" s="23">
        <f>C79</f>
        <v>650</v>
      </c>
      <c r="Q79" s="19">
        <f t="shared" si="5"/>
        <v>2600</v>
      </c>
      <c r="R79" s="43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</row>
    <row r="80" spans="1:29" s="7" customFormat="1" ht="25.5" x14ac:dyDescent="0.25">
      <c r="A80" s="21">
        <v>72</v>
      </c>
      <c r="B80" s="22" t="s">
        <v>104</v>
      </c>
      <c r="C80" s="47">
        <v>279</v>
      </c>
      <c r="D80" s="83">
        <v>298.52999999999997</v>
      </c>
      <c r="E80" s="81">
        <v>312.48</v>
      </c>
      <c r="F80" s="8"/>
      <c r="G80" s="8"/>
      <c r="H80" s="8"/>
      <c r="I80" s="23"/>
      <c r="J80" s="19">
        <f t="shared" si="7"/>
        <v>890.01</v>
      </c>
      <c r="K80" s="39">
        <v>3</v>
      </c>
      <c r="L80" s="9">
        <v>3</v>
      </c>
      <c r="M80" s="19">
        <f t="shared" si="9"/>
        <v>296.67</v>
      </c>
      <c r="N80" s="19">
        <f t="shared" si="1"/>
        <v>16.817321427623373</v>
      </c>
      <c r="O80" s="20">
        <f t="shared" si="2"/>
        <v>5.668696338565872E-2</v>
      </c>
      <c r="P80" s="23">
        <f>C80</f>
        <v>279</v>
      </c>
      <c r="Q80" s="19">
        <f t="shared" si="5"/>
        <v>837</v>
      </c>
      <c r="R80" s="43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</row>
    <row r="81" spans="1:29" s="7" customFormat="1" ht="25.5" x14ac:dyDescent="0.25">
      <c r="A81" s="21">
        <v>73</v>
      </c>
      <c r="B81" s="22" t="s">
        <v>105</v>
      </c>
      <c r="C81" s="47">
        <v>314</v>
      </c>
      <c r="D81" s="83">
        <v>335.98</v>
      </c>
      <c r="E81" s="81">
        <v>351.68</v>
      </c>
      <c r="F81" s="8"/>
      <c r="G81" s="8"/>
      <c r="H81" s="8"/>
      <c r="I81" s="23"/>
      <c r="J81" s="19">
        <f t="shared" si="7"/>
        <v>1001.6600000000001</v>
      </c>
      <c r="K81" s="39">
        <v>3</v>
      </c>
      <c r="L81" s="9">
        <v>3</v>
      </c>
      <c r="M81" s="19">
        <f>J81/L81</f>
        <v>333.88666666666671</v>
      </c>
      <c r="N81" s="19">
        <f t="shared" si="1"/>
        <v>18.92702124829297</v>
      </c>
      <c r="O81" s="20">
        <f t="shared" si="2"/>
        <v>5.6686963385658706E-2</v>
      </c>
      <c r="P81" s="23">
        <f>C81</f>
        <v>314</v>
      </c>
      <c r="Q81" s="19">
        <f t="shared" si="5"/>
        <v>942</v>
      </c>
      <c r="R81" s="43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</row>
    <row r="82" spans="1:29" s="7" customFormat="1" ht="25.5" x14ac:dyDescent="0.25">
      <c r="A82" s="21">
        <v>74</v>
      </c>
      <c r="B82" s="22" t="s">
        <v>106</v>
      </c>
      <c r="C82" s="47">
        <v>999</v>
      </c>
      <c r="D82" s="19">
        <v>1078.92</v>
      </c>
      <c r="E82" s="84">
        <v>1098.9000000000001</v>
      </c>
      <c r="F82" s="8"/>
      <c r="G82" s="8"/>
      <c r="H82" s="8"/>
      <c r="I82" s="23"/>
      <c r="J82" s="19">
        <f t="shared" si="7"/>
        <v>3176.82</v>
      </c>
      <c r="K82" s="39">
        <v>7</v>
      </c>
      <c r="L82" s="9">
        <v>3</v>
      </c>
      <c r="M82" s="19">
        <f t="shared" ref="M82:M99" si="10">J82/L82</f>
        <v>1058.94</v>
      </c>
      <c r="N82" s="19">
        <f t="shared" si="1"/>
        <v>52.862111195070568</v>
      </c>
      <c r="O82" s="20">
        <f t="shared" si="2"/>
        <v>4.9919836057822506E-2</v>
      </c>
      <c r="P82" s="23">
        <f>C82</f>
        <v>999</v>
      </c>
      <c r="Q82" s="19">
        <f t="shared" si="5"/>
        <v>6993</v>
      </c>
      <c r="R82" s="43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</row>
    <row r="83" spans="1:29" s="7" customFormat="1" ht="25.5" x14ac:dyDescent="0.25">
      <c r="A83" s="21">
        <v>75</v>
      </c>
      <c r="B83" s="22" t="s">
        <v>107</v>
      </c>
      <c r="C83" s="47">
        <v>2190</v>
      </c>
      <c r="D83" s="19">
        <v>2365.1999999999998</v>
      </c>
      <c r="E83" s="84">
        <v>2452.8000000000002</v>
      </c>
      <c r="F83" s="8"/>
      <c r="G83" s="8"/>
      <c r="H83" s="8"/>
      <c r="I83" s="23"/>
      <c r="J83" s="19">
        <f t="shared" si="7"/>
        <v>7008</v>
      </c>
      <c r="K83" s="39">
        <v>1</v>
      </c>
      <c r="L83" s="9">
        <v>3</v>
      </c>
      <c r="M83" s="19">
        <f t="shared" si="10"/>
        <v>2336</v>
      </c>
      <c r="N83" s="19">
        <f t="shared" si="1"/>
        <v>133.8112102927106</v>
      </c>
      <c r="O83" s="20">
        <f t="shared" si="2"/>
        <v>5.7282196186948027E-2</v>
      </c>
      <c r="P83" s="23">
        <f>C83</f>
        <v>2190</v>
      </c>
      <c r="Q83" s="19">
        <f t="shared" si="5"/>
        <v>2190</v>
      </c>
      <c r="R83" s="43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</row>
    <row r="84" spans="1:29" s="7" customFormat="1" ht="25.5" x14ac:dyDescent="0.25">
      <c r="A84" s="21">
        <v>76</v>
      </c>
      <c r="B84" s="22" t="s">
        <v>108</v>
      </c>
      <c r="C84" s="47">
        <v>799</v>
      </c>
      <c r="D84" s="83">
        <v>854.93</v>
      </c>
      <c r="E84" s="81">
        <v>878.9</v>
      </c>
      <c r="F84" s="8"/>
      <c r="G84" s="8"/>
      <c r="H84" s="8"/>
      <c r="I84" s="23"/>
      <c r="J84" s="19">
        <f t="shared" si="7"/>
        <v>2532.83</v>
      </c>
      <c r="K84" s="39">
        <v>3</v>
      </c>
      <c r="L84" s="9">
        <v>3</v>
      </c>
      <c r="M84" s="19">
        <f t="shared" si="10"/>
        <v>844.27666666666664</v>
      </c>
      <c r="N84" s="19">
        <f t="shared" si="1"/>
        <v>41.001495501180585</v>
      </c>
      <c r="O84" s="20">
        <f t="shared" si="2"/>
        <v>4.8564051477415285E-2</v>
      </c>
      <c r="P84" s="23">
        <f>C84</f>
        <v>799</v>
      </c>
      <c r="Q84" s="19">
        <f t="shared" si="5"/>
        <v>2397</v>
      </c>
      <c r="R84" s="43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</row>
    <row r="85" spans="1:29" s="7" customFormat="1" ht="38.25" x14ac:dyDescent="0.25">
      <c r="A85" s="21">
        <v>77</v>
      </c>
      <c r="B85" s="22" t="s">
        <v>109</v>
      </c>
      <c r="C85" s="47">
        <v>152</v>
      </c>
      <c r="D85" s="83">
        <v>165.68</v>
      </c>
      <c r="E85" s="81">
        <v>167.2</v>
      </c>
      <c r="F85" s="8"/>
      <c r="G85" s="8"/>
      <c r="H85" s="8"/>
      <c r="I85" s="23"/>
      <c r="J85" s="19">
        <f t="shared" si="7"/>
        <v>484.88</v>
      </c>
      <c r="K85" s="39">
        <v>3</v>
      </c>
      <c r="L85" s="9">
        <v>3</v>
      </c>
      <c r="M85" s="19">
        <f t="shared" si="10"/>
        <v>161.62666666666667</v>
      </c>
      <c r="N85" s="19">
        <f t="shared" si="1"/>
        <v>8.3715072318748724</v>
      </c>
      <c r="O85" s="20">
        <f t="shared" si="2"/>
        <v>5.1795334300496244E-2</v>
      </c>
      <c r="P85" s="23">
        <f>C85</f>
        <v>152</v>
      </c>
      <c r="Q85" s="19">
        <f t="shared" si="5"/>
        <v>456</v>
      </c>
      <c r="R85" s="43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</row>
    <row r="86" spans="1:29" s="7" customFormat="1" ht="25.5" x14ac:dyDescent="0.25">
      <c r="A86" s="21">
        <v>78</v>
      </c>
      <c r="B86" s="22" t="s">
        <v>110</v>
      </c>
      <c r="C86" s="47">
        <v>799</v>
      </c>
      <c r="D86" s="83">
        <v>870.91</v>
      </c>
      <c r="E86" s="81">
        <v>886.89</v>
      </c>
      <c r="F86" s="8"/>
      <c r="G86" s="8"/>
      <c r="H86" s="8"/>
      <c r="I86" s="23"/>
      <c r="J86" s="19">
        <f t="shared" si="7"/>
        <v>2556.7999999999997</v>
      </c>
      <c r="K86" s="39">
        <v>3</v>
      </c>
      <c r="L86" s="9">
        <v>3</v>
      </c>
      <c r="M86" s="19">
        <f t="shared" si="10"/>
        <v>852.26666666666654</v>
      </c>
      <c r="N86" s="19">
        <f t="shared" si="1"/>
        <v>46.817127563887688</v>
      </c>
      <c r="O86" s="20">
        <f t="shared" si="2"/>
        <v>5.4932486972646702E-2</v>
      </c>
      <c r="P86" s="23">
        <f>C86</f>
        <v>799</v>
      </c>
      <c r="Q86" s="19">
        <f t="shared" si="5"/>
        <v>2397</v>
      </c>
      <c r="R86" s="43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</row>
    <row r="87" spans="1:29" s="7" customFormat="1" ht="25.5" x14ac:dyDescent="0.25">
      <c r="A87" s="21">
        <v>79</v>
      </c>
      <c r="B87" s="22" t="s">
        <v>111</v>
      </c>
      <c r="C87" s="47">
        <v>1290</v>
      </c>
      <c r="D87" s="19">
        <v>1406.1</v>
      </c>
      <c r="E87" s="84">
        <v>1431.9</v>
      </c>
      <c r="F87" s="8"/>
      <c r="G87" s="8"/>
      <c r="H87" s="8"/>
      <c r="I87" s="23"/>
      <c r="J87" s="19">
        <f t="shared" si="7"/>
        <v>4128</v>
      </c>
      <c r="K87" s="39">
        <v>3</v>
      </c>
      <c r="L87" s="9">
        <v>3</v>
      </c>
      <c r="M87" s="19">
        <f t="shared" si="10"/>
        <v>1376</v>
      </c>
      <c r="N87" s="19">
        <f t="shared" si="1"/>
        <v>75.58710207436188</v>
      </c>
      <c r="O87" s="20">
        <f t="shared" si="2"/>
        <v>5.4932486972646716E-2</v>
      </c>
      <c r="P87" s="23">
        <f>C87</f>
        <v>1290</v>
      </c>
      <c r="Q87" s="19">
        <f t="shared" si="5"/>
        <v>3870</v>
      </c>
      <c r="R87" s="43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</row>
    <row r="88" spans="1:29" s="7" customFormat="1" ht="25.5" x14ac:dyDescent="0.25">
      <c r="A88" s="21">
        <v>80</v>
      </c>
      <c r="B88" s="22" t="s">
        <v>112</v>
      </c>
      <c r="C88" s="47">
        <v>530</v>
      </c>
      <c r="D88" s="83">
        <v>572.4</v>
      </c>
      <c r="E88" s="81">
        <v>588.29999999999995</v>
      </c>
      <c r="F88" s="8"/>
      <c r="G88" s="8"/>
      <c r="H88" s="8"/>
      <c r="I88" s="23"/>
      <c r="J88" s="19">
        <f t="shared" si="7"/>
        <v>1690.7</v>
      </c>
      <c r="K88" s="39">
        <v>3</v>
      </c>
      <c r="L88" s="9">
        <v>3</v>
      </c>
      <c r="M88" s="19">
        <f t="shared" si="10"/>
        <v>563.56666666666672</v>
      </c>
      <c r="N88" s="19">
        <f t="shared" si="1"/>
        <v>30.13707572630981</v>
      </c>
      <c r="O88" s="20">
        <f t="shared" si="2"/>
        <v>5.3475617897278893E-2</v>
      </c>
      <c r="P88" s="23">
        <f>C88</f>
        <v>530</v>
      </c>
      <c r="Q88" s="19">
        <f t="shared" si="5"/>
        <v>1590</v>
      </c>
      <c r="R88" s="43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</row>
    <row r="89" spans="1:29" s="7" customFormat="1" ht="25.5" x14ac:dyDescent="0.25">
      <c r="A89" s="21">
        <v>81</v>
      </c>
      <c r="B89" s="22" t="s">
        <v>113</v>
      </c>
      <c r="C89" s="47">
        <v>799</v>
      </c>
      <c r="D89" s="83">
        <v>846.94</v>
      </c>
      <c r="E89" s="81">
        <v>894.88</v>
      </c>
      <c r="F89" s="8"/>
      <c r="G89" s="8"/>
      <c r="H89" s="8"/>
      <c r="I89" s="23"/>
      <c r="J89" s="19">
        <f t="shared" si="7"/>
        <v>2540.8200000000002</v>
      </c>
      <c r="K89" s="39">
        <v>3</v>
      </c>
      <c r="L89" s="9">
        <v>3</v>
      </c>
      <c r="M89" s="19">
        <f t="shared" si="10"/>
        <v>846.94</v>
      </c>
      <c r="N89" s="19">
        <f t="shared" si="1"/>
        <v>47.94</v>
      </c>
      <c r="O89" s="20">
        <f t="shared" si="2"/>
        <v>5.6603773584905655E-2</v>
      </c>
      <c r="P89" s="23">
        <f>C89</f>
        <v>799</v>
      </c>
      <c r="Q89" s="19">
        <f t="shared" si="5"/>
        <v>2397</v>
      </c>
      <c r="R89" s="43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</row>
    <row r="90" spans="1:29" s="7" customFormat="1" ht="25.5" x14ac:dyDescent="0.25">
      <c r="A90" s="21">
        <v>82</v>
      </c>
      <c r="B90" s="22" t="s">
        <v>114</v>
      </c>
      <c r="C90" s="47">
        <v>890</v>
      </c>
      <c r="D90" s="83">
        <v>970.1</v>
      </c>
      <c r="E90" s="81">
        <v>987.9</v>
      </c>
      <c r="F90" s="8"/>
      <c r="G90" s="8"/>
      <c r="H90" s="8"/>
      <c r="I90" s="23"/>
      <c r="J90" s="19">
        <f t="shared" si="7"/>
        <v>2848</v>
      </c>
      <c r="K90" s="39">
        <v>2</v>
      </c>
      <c r="L90" s="9">
        <v>3</v>
      </c>
      <c r="M90" s="19">
        <f t="shared" si="10"/>
        <v>949.33333333333337</v>
      </c>
      <c r="N90" s="19">
        <f t="shared" si="1"/>
        <v>52.1492409660326</v>
      </c>
      <c r="O90" s="20">
        <f t="shared" si="2"/>
        <v>5.4932486972646695E-2</v>
      </c>
      <c r="P90" s="23">
        <f>C90</f>
        <v>890</v>
      </c>
      <c r="Q90" s="19">
        <f t="shared" si="5"/>
        <v>1780</v>
      </c>
      <c r="R90" s="43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</row>
    <row r="91" spans="1:29" s="7" customFormat="1" ht="25.5" x14ac:dyDescent="0.25">
      <c r="A91" s="21">
        <v>83</v>
      </c>
      <c r="B91" s="22" t="s">
        <v>115</v>
      </c>
      <c r="C91" s="47">
        <v>626</v>
      </c>
      <c r="D91" s="83">
        <v>676.08</v>
      </c>
      <c r="E91" s="81">
        <v>701.12</v>
      </c>
      <c r="F91" s="8"/>
      <c r="G91" s="8"/>
      <c r="H91" s="8"/>
      <c r="I91" s="23"/>
      <c r="J91" s="19">
        <f t="shared" si="7"/>
        <v>2003.1999999999998</v>
      </c>
      <c r="K91" s="39">
        <v>3</v>
      </c>
      <c r="L91" s="9">
        <v>3</v>
      </c>
      <c r="M91" s="19">
        <f t="shared" si="10"/>
        <v>667.73333333333323</v>
      </c>
      <c r="N91" s="19">
        <f t="shared" si="1"/>
        <v>38.24923180056475</v>
      </c>
      <c r="O91" s="20">
        <f t="shared" si="2"/>
        <v>5.728219618694802E-2</v>
      </c>
      <c r="P91" s="23">
        <f>C91</f>
        <v>626</v>
      </c>
      <c r="Q91" s="19">
        <f t="shared" si="5"/>
        <v>1878</v>
      </c>
      <c r="R91" s="43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</row>
    <row r="92" spans="1:29" s="7" customFormat="1" ht="25.5" x14ac:dyDescent="0.25">
      <c r="A92" s="21">
        <v>84</v>
      </c>
      <c r="B92" s="22" t="s">
        <v>117</v>
      </c>
      <c r="C92" s="47">
        <v>359</v>
      </c>
      <c r="D92" s="83">
        <v>384.13</v>
      </c>
      <c r="E92" s="81">
        <v>394.9</v>
      </c>
      <c r="F92" s="8"/>
      <c r="G92" s="8"/>
      <c r="H92" s="8"/>
      <c r="I92" s="23"/>
      <c r="J92" s="19">
        <f t="shared" si="7"/>
        <v>1138.03</v>
      </c>
      <c r="K92" s="39">
        <v>3</v>
      </c>
      <c r="L92" s="9">
        <v>3</v>
      </c>
      <c r="M92" s="19">
        <f t="shared" si="10"/>
        <v>379.34333333333331</v>
      </c>
      <c r="N92" s="19">
        <f t="shared" si="1"/>
        <v>18.422449167614303</v>
      </c>
      <c r="O92" s="20">
        <f t="shared" si="2"/>
        <v>4.8564051477415285E-2</v>
      </c>
      <c r="P92" s="23">
        <f>C92</f>
        <v>359</v>
      </c>
      <c r="Q92" s="19">
        <f t="shared" si="5"/>
        <v>1077</v>
      </c>
      <c r="R92" s="43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</row>
    <row r="93" spans="1:29" s="7" customFormat="1" ht="25.5" x14ac:dyDescent="0.25">
      <c r="A93" s="21">
        <v>85</v>
      </c>
      <c r="B93" s="22" t="s">
        <v>118</v>
      </c>
      <c r="C93" s="46">
        <v>2565</v>
      </c>
      <c r="D93" s="45">
        <v>2795.85</v>
      </c>
      <c r="E93" s="85">
        <v>2821.5</v>
      </c>
      <c r="F93" s="8"/>
      <c r="G93" s="8"/>
      <c r="H93" s="8"/>
      <c r="I93" s="23"/>
      <c r="J93" s="19">
        <f t="shared" si="7"/>
        <v>8182.35</v>
      </c>
      <c r="K93" s="39">
        <v>1</v>
      </c>
      <c r="L93" s="9">
        <v>3</v>
      </c>
      <c r="M93" s="19">
        <f t="shared" si="10"/>
        <v>2727.4500000000003</v>
      </c>
      <c r="N93" s="19">
        <f t="shared" si="1"/>
        <v>141.26918453788849</v>
      </c>
      <c r="O93" s="20">
        <f t="shared" si="2"/>
        <v>5.1795334300496244E-2</v>
      </c>
      <c r="P93" s="23">
        <f>C93</f>
        <v>2565</v>
      </c>
      <c r="Q93" s="19">
        <f t="shared" si="5"/>
        <v>2565</v>
      </c>
      <c r="R93" s="43"/>
      <c r="S93" s="29">
        <f t="shared" si="6"/>
        <v>2565</v>
      </c>
      <c r="T93" s="29"/>
      <c r="U93" s="29"/>
      <c r="V93" s="29"/>
      <c r="W93" s="29"/>
      <c r="X93" s="29"/>
      <c r="Y93" s="29"/>
      <c r="Z93" s="29"/>
      <c r="AA93" s="29"/>
      <c r="AB93" s="29"/>
      <c r="AC93" s="29"/>
    </row>
    <row r="94" spans="1:29" s="7" customFormat="1" ht="25.5" x14ac:dyDescent="0.25">
      <c r="A94" s="21">
        <v>86</v>
      </c>
      <c r="B94" s="22" t="s">
        <v>119</v>
      </c>
      <c r="C94" s="46">
        <v>750</v>
      </c>
      <c r="D94" s="45">
        <v>795</v>
      </c>
      <c r="E94" s="51">
        <v>840</v>
      </c>
      <c r="F94" s="8"/>
      <c r="G94" s="8"/>
      <c r="H94" s="8"/>
      <c r="I94" s="23"/>
      <c r="J94" s="19">
        <f t="shared" si="7"/>
        <v>2385</v>
      </c>
      <c r="K94" s="39">
        <v>4</v>
      </c>
      <c r="L94" s="9">
        <v>3</v>
      </c>
      <c r="M94" s="19">
        <f t="shared" si="10"/>
        <v>795</v>
      </c>
      <c r="N94" s="19">
        <f t="shared" si="1"/>
        <v>45</v>
      </c>
      <c r="O94" s="20">
        <f t="shared" si="2"/>
        <v>5.6603773584905662E-2</v>
      </c>
      <c r="P94" s="23">
        <f>C94</f>
        <v>750</v>
      </c>
      <c r="Q94" s="19">
        <f t="shared" si="5"/>
        <v>3000</v>
      </c>
      <c r="R94" s="43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</row>
    <row r="95" spans="1:29" s="7" customFormat="1" ht="25.5" x14ac:dyDescent="0.25">
      <c r="A95" s="21">
        <v>87</v>
      </c>
      <c r="B95" s="22" t="s">
        <v>120</v>
      </c>
      <c r="C95" s="46">
        <v>530</v>
      </c>
      <c r="D95" s="45">
        <v>577.70000000000005</v>
      </c>
      <c r="E95" s="51">
        <v>588.29999999999995</v>
      </c>
      <c r="F95" s="8"/>
      <c r="G95" s="8"/>
      <c r="H95" s="8"/>
      <c r="I95" s="23"/>
      <c r="J95" s="19">
        <f t="shared" si="7"/>
        <v>1696</v>
      </c>
      <c r="K95" s="39">
        <v>5</v>
      </c>
      <c r="L95" s="9">
        <v>3</v>
      </c>
      <c r="M95" s="19">
        <f t="shared" si="10"/>
        <v>565.33333333333337</v>
      </c>
      <c r="N95" s="19">
        <f t="shared" si="1"/>
        <v>31.055165968536262</v>
      </c>
      <c r="O95" s="20">
        <f t="shared" si="2"/>
        <v>5.4932486972646688E-2</v>
      </c>
      <c r="P95" s="23">
        <f>C95</f>
        <v>530</v>
      </c>
      <c r="Q95" s="19">
        <f t="shared" si="5"/>
        <v>2650</v>
      </c>
      <c r="R95" s="43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</row>
    <row r="96" spans="1:29" s="7" customFormat="1" ht="25.5" x14ac:dyDescent="0.25">
      <c r="A96" s="21">
        <v>88</v>
      </c>
      <c r="B96" s="22" t="s">
        <v>121</v>
      </c>
      <c r="C96" s="46">
        <v>379</v>
      </c>
      <c r="D96" s="45">
        <v>413.11</v>
      </c>
      <c r="E96" s="51">
        <v>420.69</v>
      </c>
      <c r="F96" s="8"/>
      <c r="G96" s="8"/>
      <c r="H96" s="8"/>
      <c r="I96" s="23"/>
      <c r="J96" s="19">
        <f t="shared" si="7"/>
        <v>1212.8</v>
      </c>
      <c r="K96" s="39">
        <v>5</v>
      </c>
      <c r="L96" s="9">
        <v>3</v>
      </c>
      <c r="M96" s="19">
        <f t="shared" si="10"/>
        <v>404.26666666666665</v>
      </c>
      <c r="N96" s="19">
        <f t="shared" si="1"/>
        <v>22.207373400141975</v>
      </c>
      <c r="O96" s="20">
        <f t="shared" si="2"/>
        <v>5.4932486972646709E-2</v>
      </c>
      <c r="P96" s="23">
        <f>C96</f>
        <v>379</v>
      </c>
      <c r="Q96" s="19">
        <f t="shared" si="5"/>
        <v>1895</v>
      </c>
      <c r="R96" s="43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</row>
    <row r="97" spans="1:29" s="7" customFormat="1" ht="25.5" x14ac:dyDescent="0.25">
      <c r="A97" s="21">
        <v>89</v>
      </c>
      <c r="B97" s="22" t="s">
        <v>122</v>
      </c>
      <c r="C97" s="46">
        <v>530</v>
      </c>
      <c r="D97" s="45">
        <v>572.4</v>
      </c>
      <c r="E97" s="51">
        <v>588.29999999999995</v>
      </c>
      <c r="F97" s="8"/>
      <c r="G97" s="8"/>
      <c r="H97" s="8"/>
      <c r="I97" s="23"/>
      <c r="J97" s="19">
        <f t="shared" si="7"/>
        <v>1690.7</v>
      </c>
      <c r="K97" s="39">
        <v>3</v>
      </c>
      <c r="L97" s="9">
        <v>3</v>
      </c>
      <c r="M97" s="19">
        <f t="shared" si="10"/>
        <v>563.56666666666672</v>
      </c>
      <c r="N97" s="19">
        <f t="shared" si="1"/>
        <v>30.13707572630981</v>
      </c>
      <c r="O97" s="20">
        <f t="shared" si="2"/>
        <v>5.3475617897278893E-2</v>
      </c>
      <c r="P97" s="23">
        <f>C97</f>
        <v>530</v>
      </c>
      <c r="Q97" s="19">
        <f t="shared" si="5"/>
        <v>1590</v>
      </c>
      <c r="R97" s="43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</row>
    <row r="98" spans="1:29" s="7" customFormat="1" ht="25.5" x14ac:dyDescent="0.25">
      <c r="A98" s="21">
        <v>90</v>
      </c>
      <c r="B98" s="22" t="s">
        <v>123</v>
      </c>
      <c r="C98" s="46">
        <v>708</v>
      </c>
      <c r="D98" s="45">
        <v>764.64</v>
      </c>
      <c r="E98" s="51">
        <v>785.88</v>
      </c>
      <c r="F98" s="8"/>
      <c r="G98" s="8"/>
      <c r="H98" s="8"/>
      <c r="I98" s="23"/>
      <c r="J98" s="19">
        <f t="shared" si="7"/>
        <v>2258.52</v>
      </c>
      <c r="K98" s="39">
        <v>3</v>
      </c>
      <c r="L98" s="9">
        <v>3</v>
      </c>
      <c r="M98" s="19">
        <f t="shared" si="10"/>
        <v>752.84</v>
      </c>
      <c r="N98" s="19">
        <f t="shared" si="1"/>
        <v>40.258584177787469</v>
      </c>
      <c r="O98" s="20">
        <f t="shared" si="2"/>
        <v>5.3475617897278928E-2</v>
      </c>
      <c r="P98" s="23">
        <f>C98</f>
        <v>708</v>
      </c>
      <c r="Q98" s="19">
        <f t="shared" si="5"/>
        <v>2124</v>
      </c>
      <c r="R98" s="43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</row>
    <row r="99" spans="1:29" s="7" customFormat="1" ht="25.5" x14ac:dyDescent="0.25">
      <c r="A99" s="21">
        <v>91</v>
      </c>
      <c r="B99" s="22" t="s">
        <v>124</v>
      </c>
      <c r="C99" s="46">
        <v>226</v>
      </c>
      <c r="D99" s="45">
        <v>239.56</v>
      </c>
      <c r="E99" s="51">
        <v>248.6</v>
      </c>
      <c r="F99" s="8"/>
      <c r="G99" s="8"/>
      <c r="H99" s="8"/>
      <c r="I99" s="23"/>
      <c r="J99" s="19">
        <f t="shared" si="7"/>
        <v>714.16</v>
      </c>
      <c r="K99" s="39">
        <v>10</v>
      </c>
      <c r="L99" s="9">
        <v>3</v>
      </c>
      <c r="M99" s="19">
        <f t="shared" si="10"/>
        <v>238.05333333333331</v>
      </c>
      <c r="N99" s="19">
        <f t="shared" si="1"/>
        <v>11.375083882474595</v>
      </c>
      <c r="O99" s="20">
        <f t="shared" si="2"/>
        <v>4.778376224854905E-2</v>
      </c>
      <c r="P99" s="23">
        <f>C99</f>
        <v>226</v>
      </c>
      <c r="Q99" s="19">
        <f t="shared" si="5"/>
        <v>2260</v>
      </c>
      <c r="R99" s="43"/>
      <c r="S99" s="29">
        <f t="shared" si="6"/>
        <v>2260</v>
      </c>
      <c r="T99" s="29"/>
      <c r="U99" s="29"/>
      <c r="V99" s="29"/>
      <c r="W99" s="29"/>
      <c r="X99" s="29"/>
      <c r="Y99" s="29"/>
      <c r="Z99" s="29"/>
      <c r="AA99" s="29"/>
      <c r="AB99" s="29"/>
      <c r="AC99" s="29"/>
    </row>
    <row r="100" spans="1:29" s="10" customFormat="1" x14ac:dyDescent="0.25">
      <c r="A100" s="11"/>
      <c r="B100" s="12"/>
      <c r="C100" s="44"/>
      <c r="D100" s="44"/>
      <c r="E100" s="44"/>
      <c r="F100" s="44"/>
      <c r="G100" s="44"/>
      <c r="H100" s="44"/>
      <c r="I100" s="44"/>
      <c r="J100" s="13"/>
      <c r="K100" s="12"/>
      <c r="L100" s="12"/>
      <c r="M100" s="14"/>
      <c r="N100" s="14"/>
      <c r="O100" s="15"/>
      <c r="P100" s="15"/>
      <c r="Q100" s="14"/>
      <c r="R100" s="38"/>
      <c r="S100" s="30">
        <f>SUM(S9:S99)</f>
        <v>14155.2</v>
      </c>
      <c r="T100" s="27">
        <f>SUM(T9:T9)</f>
        <v>782.66666666666663</v>
      </c>
      <c r="U100" s="27"/>
      <c r="V100" s="27"/>
      <c r="W100" s="27"/>
      <c r="X100" s="27"/>
      <c r="Y100" s="27"/>
      <c r="Z100" s="27"/>
      <c r="AA100" s="27"/>
      <c r="AB100" s="27"/>
      <c r="AC100" s="27"/>
    </row>
    <row r="101" spans="1:29" s="10" customFormat="1" ht="27" customHeight="1" x14ac:dyDescent="0.25">
      <c r="A101" s="56" t="s">
        <v>18</v>
      </c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16">
        <f>SUM(Q9:Q99)</f>
        <v>221504.78</v>
      </c>
      <c r="R101" s="3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</row>
    <row r="102" spans="1:29" s="10" customFormat="1" ht="27" customHeight="1" x14ac:dyDescent="0.25">
      <c r="A102" s="57" t="s">
        <v>31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9"/>
      <c r="Q102" s="16">
        <f>Q101</f>
        <v>221504.78</v>
      </c>
      <c r="R102" s="3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</row>
    <row r="103" spans="1:29" s="10" customFormat="1" ht="45.75" customHeight="1" x14ac:dyDescent="0.25">
      <c r="A103" s="2"/>
      <c r="B103" s="60" t="s">
        <v>19</v>
      </c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31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</row>
    <row r="104" spans="1:29" s="10" customFormat="1" ht="32.25" customHeight="1" x14ac:dyDescent="0.25">
      <c r="B104" s="61" t="s">
        <v>20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32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</row>
    <row r="105" spans="1:29" ht="36" customHeight="1" x14ac:dyDescent="0.25">
      <c r="B105" s="61" t="s">
        <v>32</v>
      </c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32"/>
    </row>
    <row r="106" spans="1:29" ht="36" customHeight="1" x14ac:dyDescent="0.25">
      <c r="B106" s="74" t="s">
        <v>34</v>
      </c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32"/>
    </row>
    <row r="107" spans="1:29" ht="15.75" x14ac:dyDescent="0.25">
      <c r="B107" s="52"/>
      <c r="C107" s="52"/>
      <c r="D107" s="52"/>
      <c r="E107" s="24"/>
      <c r="F107" s="24"/>
      <c r="G107" s="24"/>
      <c r="H107" s="24"/>
      <c r="I107" s="52"/>
      <c r="J107" s="52"/>
    </row>
    <row r="110" spans="1:29" x14ac:dyDescent="0.25">
      <c r="Q110" s="18"/>
      <c r="R110" s="18"/>
    </row>
  </sheetData>
  <autoFilter ref="A8:Q8" xr:uid="{00000000-0009-0000-0000-000000000000}"/>
  <mergeCells count="24">
    <mergeCell ref="B106:Q106"/>
    <mergeCell ref="H6:H7"/>
    <mergeCell ref="I6:I7"/>
    <mergeCell ref="A1:Q1"/>
    <mergeCell ref="A2:Q2"/>
    <mergeCell ref="A3:Q3"/>
    <mergeCell ref="A4:Q4"/>
    <mergeCell ref="A5:Q5"/>
    <mergeCell ref="B107:D107"/>
    <mergeCell ref="I107:J107"/>
    <mergeCell ref="J6:J7"/>
    <mergeCell ref="K6:K7"/>
    <mergeCell ref="L6:L7"/>
    <mergeCell ref="A101:P101"/>
    <mergeCell ref="A102:P102"/>
    <mergeCell ref="B103:Q103"/>
    <mergeCell ref="B104:Q104"/>
    <mergeCell ref="B105:Q105"/>
    <mergeCell ref="M6:O6"/>
    <mergeCell ref="P6:P7"/>
    <mergeCell ref="Q6:Q7"/>
    <mergeCell ref="A6:A7"/>
    <mergeCell ref="B6:B7"/>
    <mergeCell ref="C6:G6"/>
  </mergeCells>
  <conditionalFormatting sqref="O9:O10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17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НМЦК+реестр</vt:lpstr>
      <vt:lpstr>'Расчет НМЦК+реестр'!Область_печати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2025-10-15T08:21:54Z</cp:lastPrinted>
  <dcterms:created xsi:type="dcterms:W3CDTF">2021-07-27T12:27:58Z</dcterms:created>
  <dcterms:modified xsi:type="dcterms:W3CDTF">2026-05-12T15:50:12Z</dcterms:modified>
</cp:coreProperties>
</file>