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200" windowHeight="10485" firstSheet="3" activeTab="3"/>
  </bookViews>
  <sheets>
    <sheet name="светильники" sheetId="14" r:id="rId1"/>
    <sheet name="строит.товары" sheetId="13" r:id="rId2"/>
    <sheet name="ТумбаВиктория" sheetId="8" state="hidden" r:id="rId3"/>
    <sheet name="шкаф ШМС" sheetId="5" r:id="rId4"/>
    <sheet name="Лист3" sheetId="3" r:id="rId5"/>
  </sheets>
  <calcPr calcId="144525"/>
</workbook>
</file>

<file path=xl/calcChain.xml><?xml version="1.0" encoding="utf-8"?>
<calcChain xmlns="http://schemas.openxmlformats.org/spreadsheetml/2006/main">
  <c r="H9" i="5" l="1"/>
  <c r="I9" i="5" s="1"/>
  <c r="I10" i="5" l="1"/>
  <c r="F9" i="5"/>
  <c r="M11" i="14" l="1"/>
  <c r="J10" i="14"/>
  <c r="I10" i="14"/>
  <c r="F10" i="14"/>
  <c r="L10" i="14" s="1"/>
  <c r="M18" i="13"/>
  <c r="J17" i="13"/>
  <c r="I17" i="13"/>
  <c r="F17" i="13"/>
  <c r="L17" i="13" s="1"/>
  <c r="J16" i="13"/>
  <c r="K16" i="13" s="1"/>
  <c r="I16" i="13"/>
  <c r="F16" i="13"/>
  <c r="L16" i="13" s="1"/>
  <c r="J15" i="13"/>
  <c r="K15" i="13" s="1"/>
  <c r="I15" i="13"/>
  <c r="F15" i="13"/>
  <c r="L15" i="13" s="1"/>
  <c r="J14" i="13"/>
  <c r="K14" i="13" s="1"/>
  <c r="I14" i="13"/>
  <c r="F14" i="13"/>
  <c r="L14" i="13" s="1"/>
  <c r="J13" i="13"/>
  <c r="I13" i="13"/>
  <c r="F13" i="13"/>
  <c r="L13" i="13" s="1"/>
  <c r="J12" i="13"/>
  <c r="I12" i="13"/>
  <c r="F12" i="13"/>
  <c r="L12" i="13" s="1"/>
  <c r="J11" i="13"/>
  <c r="K11" i="13" s="1"/>
  <c r="I11" i="13"/>
  <c r="F11" i="13"/>
  <c r="L11" i="13" s="1"/>
  <c r="J10" i="13"/>
  <c r="I10" i="13"/>
  <c r="K10" i="13" s="1"/>
  <c r="F10" i="13"/>
  <c r="L10" i="13" s="1"/>
  <c r="K10" i="14" l="1"/>
  <c r="L11" i="14"/>
  <c r="K13" i="13"/>
  <c r="K12" i="13"/>
  <c r="K17" i="13"/>
  <c r="L18" i="13"/>
  <c r="M11" i="8" l="1"/>
  <c r="J10" i="8"/>
  <c r="I10" i="8"/>
  <c r="F10" i="8"/>
  <c r="L10" i="8" s="1"/>
  <c r="L11" i="8" s="1"/>
  <c r="K10" i="8" l="1"/>
</calcChain>
</file>

<file path=xl/sharedStrings.xml><?xml version="1.0" encoding="utf-8"?>
<sst xmlns="http://schemas.openxmlformats.org/spreadsheetml/2006/main" count="98" uniqueCount="41">
  <si>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</si>
  <si>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</si>
  <si>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Для определения НМЦК использована информация из коммерческих предложений юр.лиц</t>
  </si>
  <si>
    <t>Полученная ценовая информация использована для определения и обоснования НМЦК 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</si>
  <si>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</si>
  <si>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</si>
  <si>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</si>
  <si>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часов.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</si>
  <si>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</si>
  <si>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</si>
  <si>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</si>
  <si>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</si>
  <si>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</si>
  <si>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</si>
  <si>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</si>
  <si>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</si>
  <si>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</si>
  <si>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 xml:space="preserve">Начальная (максимальная) цена контракта </t>
  </si>
  <si>
    <t>Коммерческое предложение вх 1/НЗ</t>
  </si>
  <si>
    <t xml:space="preserve">Коммерческое предложение вх 2/НЗ </t>
  </si>
  <si>
    <t xml:space="preserve">Коммерческое предложение вх 3/НЗ </t>
  </si>
  <si>
    <t>м</t>
  </si>
  <si>
    <t>Директор ГБУ ДО ДДТ</t>
  </si>
  <si>
    <t>С.В.Васильева</t>
  </si>
  <si>
    <t>Тумба Vako с раковиной</t>
  </si>
  <si>
    <t>Зам.директора по АХР</t>
  </si>
  <si>
    <t>Л.Л.Виноградова</t>
  </si>
  <si>
    <t>Ротбонт</t>
  </si>
  <si>
    <t>шпатлевка финишная</t>
  </si>
  <si>
    <t>краска</t>
  </si>
  <si>
    <t>плинтус</t>
  </si>
  <si>
    <t xml:space="preserve">уголок внешний </t>
  </si>
  <si>
    <t>уголок внутренний</t>
  </si>
  <si>
    <t>порожек</t>
  </si>
  <si>
    <t>Светильники</t>
  </si>
  <si>
    <t>линолеум</t>
  </si>
  <si>
    <t>Минимальное ценовое предложение, руб.</t>
  </si>
  <si>
    <t>Итого цена, руб (7*8)</t>
  </si>
  <si>
    <t xml:space="preserve">Мяч футбольный </t>
  </si>
  <si>
    <t xml:space="preserve">Экономист по договорной и претензионной работе </t>
  </si>
  <si>
    <t>Брюханов В.В.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</si>
</sst>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0070C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textRotation="90" wrapText="1"/>
    </xf>
    <xf numFmtId="0" fontId="4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13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4" fillId="0" borderId="0" xfId="0" applyFont="1" applyFill="1" applyBorder="1" applyAlignment="1">
      <alignment horizontal="left" vertical="top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2" fillId="3" borderId="5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2" fontId="13" fillId="3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9</xdr:col>
      <xdr:colOff>904875</xdr:colOff>
      <xdr:row>18</xdr:row>
      <xdr:rowOff>0</xdr:rowOff>
    </xdr:to>
    <xdr:pic>
      <xdr:nvPicPr>
        <xdr:cNvPr id="7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50292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514350</xdr:rowOff>
    </xdr:from>
    <xdr:to>
      <xdr:col>8</xdr:col>
      <xdr:colOff>581025</xdr:colOff>
      <xdr:row>7</xdr:row>
      <xdr:rowOff>514350</xdr:rowOff>
    </xdr:to>
    <xdr:pic>
      <xdr:nvPicPr>
        <xdr:cNvPr id="3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771525</xdr:rowOff>
    </xdr:from>
    <xdr:to>
      <xdr:col>8</xdr:col>
      <xdr:colOff>542925</xdr:colOff>
      <xdr:row>7</xdr:row>
      <xdr:rowOff>771525</xdr:rowOff>
    </xdr:to>
    <xdr:pic>
      <xdr:nvPicPr>
        <xdr:cNvPr id="4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190500</xdr:colOff>
      <xdr:row>6</xdr:row>
      <xdr:rowOff>238125</xdr:rowOff>
    </xdr:from>
    <xdr:to>
      <xdr:col>8</xdr:col>
      <xdr:colOff>609600</xdr:colOff>
      <xdr:row>6</xdr:row>
      <xdr:rowOff>238125</xdr:rowOff>
    </xdr:to>
    <xdr:pic>
      <xdr:nvPicPr>
        <xdr:cNvPr id="8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opLeftCell="A8" workbookViewId="0">
      <selection activeCell="F24" sqref="F24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3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3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3" ht="15.75" x14ac:dyDescent="0.25">
      <c r="A4" s="35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3" ht="15.75" x14ac:dyDescent="0.25">
      <c r="A5" s="35" t="s">
        <v>3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6" t="s">
        <v>4</v>
      </c>
      <c r="B7" s="38" t="s">
        <v>5</v>
      </c>
      <c r="C7" s="40" t="s">
        <v>6</v>
      </c>
      <c r="D7" s="41"/>
      <c r="E7" s="41"/>
      <c r="F7" s="42"/>
      <c r="G7" s="38" t="s">
        <v>7</v>
      </c>
      <c r="H7" s="38" t="s">
        <v>8</v>
      </c>
      <c r="I7" s="30" t="s">
        <v>9</v>
      </c>
      <c r="J7" s="30"/>
      <c r="K7" s="30"/>
      <c r="L7" s="3" t="s">
        <v>10</v>
      </c>
    </row>
    <row r="8" spans="1:13" ht="174.75" customHeight="1" x14ac:dyDescent="0.25">
      <c r="A8" s="37"/>
      <c r="B8" s="39"/>
      <c r="C8" s="4" t="s">
        <v>18</v>
      </c>
      <c r="D8" s="4" t="s">
        <v>19</v>
      </c>
      <c r="E8" s="4" t="s">
        <v>20</v>
      </c>
      <c r="F8" s="5"/>
      <c r="G8" s="43"/>
      <c r="H8" s="43"/>
      <c r="I8" s="6" t="s">
        <v>11</v>
      </c>
      <c r="J8" s="7" t="s">
        <v>12</v>
      </c>
      <c r="K8" s="7" t="s">
        <v>13</v>
      </c>
      <c r="L8" s="8"/>
    </row>
    <row r="9" spans="1:13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x14ac:dyDescent="0.25">
      <c r="A10" s="9"/>
      <c r="B10" s="9" t="s">
        <v>34</v>
      </c>
      <c r="C10" s="9">
        <v>5947.3</v>
      </c>
      <c r="D10" s="9">
        <v>4723</v>
      </c>
      <c r="E10" s="9">
        <v>4959</v>
      </c>
      <c r="F10" s="9">
        <f t="shared" ref="F10" si="0">SUM(C10:E10)</f>
        <v>15629.3</v>
      </c>
      <c r="G10" s="9">
        <v>34</v>
      </c>
      <c r="H10" s="9">
        <v>3</v>
      </c>
      <c r="I10" s="12">
        <f t="shared" ref="I10" si="1">AVERAGE(C10:E10)</f>
        <v>5209.7666666666664</v>
      </c>
      <c r="J10" s="12">
        <f t="shared" ref="J10" si="2">STDEV(C10:E10)</f>
        <v>649.53103338742221</v>
      </c>
      <c r="K10" s="13">
        <f t="shared" ref="K10" si="3">J10/I10</f>
        <v>0.1246756476721457</v>
      </c>
      <c r="L10" s="24">
        <f t="shared" ref="L10" si="4">F10/H10*G10</f>
        <v>177132.06666666665</v>
      </c>
    </row>
    <row r="11" spans="1:13" x14ac:dyDescent="0.25">
      <c r="A11" s="31" t="s">
        <v>17</v>
      </c>
      <c r="B11" s="32"/>
      <c r="C11" s="32"/>
      <c r="D11" s="32"/>
      <c r="E11" s="32"/>
      <c r="F11" s="32"/>
      <c r="G11" s="32"/>
      <c r="H11" s="32"/>
      <c r="I11" s="32"/>
      <c r="J11" s="23"/>
      <c r="K11" s="23"/>
      <c r="L11" s="11">
        <f>SUM(L10:L10)</f>
        <v>177132.06666666665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C13" s="14"/>
      <c r="E13" t="s">
        <v>25</v>
      </c>
      <c r="I13" t="s">
        <v>26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A9" workbookViewId="0">
      <selection activeCell="A10" sqref="A10:A1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2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 ht="15.75" x14ac:dyDescent="0.25">
      <c r="A4" s="35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2" ht="15.75" x14ac:dyDescent="0.25">
      <c r="A5" s="35" t="s">
        <v>3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2" ht="43.5" customHeight="1" x14ac:dyDescent="0.25">
      <c r="A7" s="36" t="s">
        <v>4</v>
      </c>
      <c r="B7" s="38" t="s">
        <v>5</v>
      </c>
      <c r="C7" s="40" t="s">
        <v>6</v>
      </c>
      <c r="D7" s="41"/>
      <c r="E7" s="41"/>
      <c r="F7" s="42"/>
      <c r="G7" s="38" t="s">
        <v>7</v>
      </c>
      <c r="H7" s="38" t="s">
        <v>8</v>
      </c>
      <c r="I7" s="30" t="s">
        <v>9</v>
      </c>
      <c r="J7" s="30"/>
      <c r="K7" s="30"/>
      <c r="L7" s="3" t="s">
        <v>10</v>
      </c>
    </row>
    <row r="8" spans="1:12" ht="174.75" customHeight="1" x14ac:dyDescent="0.25">
      <c r="A8" s="37"/>
      <c r="B8" s="39"/>
      <c r="C8" s="4" t="s">
        <v>18</v>
      </c>
      <c r="D8" s="4" t="s">
        <v>19</v>
      </c>
      <c r="E8" s="4" t="s">
        <v>20</v>
      </c>
      <c r="F8" s="5"/>
      <c r="G8" s="43"/>
      <c r="H8" s="43"/>
      <c r="I8" s="6" t="s">
        <v>11</v>
      </c>
      <c r="J8" s="7" t="s">
        <v>12</v>
      </c>
      <c r="K8" s="7" t="s">
        <v>13</v>
      </c>
      <c r="L8" s="8"/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2" ht="42.75" customHeight="1" thickBot="1" x14ac:dyDescent="0.3">
      <c r="A10" s="20"/>
      <c r="B10" s="9" t="s">
        <v>27</v>
      </c>
      <c r="C10" s="21">
        <v>495</v>
      </c>
      <c r="D10" s="9">
        <v>467.64</v>
      </c>
      <c r="E10" s="9">
        <v>487</v>
      </c>
      <c r="F10" s="9">
        <f t="shared" ref="F10:F17" si="0">SUM(C10:E10)</f>
        <v>1449.6399999999999</v>
      </c>
      <c r="G10" s="9">
        <v>2</v>
      </c>
      <c r="H10" s="9">
        <v>3</v>
      </c>
      <c r="I10" s="12">
        <f t="shared" ref="I10:I17" si="1">AVERAGE(C10:E10)</f>
        <v>483.21333333333331</v>
      </c>
      <c r="J10" s="12">
        <f t="shared" ref="J10:J17" si="2">STDEV(C10:E10)</f>
        <v>14.067570271135438</v>
      </c>
      <c r="K10" s="13">
        <f t="shared" ref="K10:K17" si="3">J10/I10</f>
        <v>2.9112545744740981E-2</v>
      </c>
      <c r="L10" s="12">
        <f t="shared" ref="L10:L17" si="4">F10/H10*G10</f>
        <v>966.42666666666662</v>
      </c>
    </row>
    <row r="11" spans="1:12" ht="42.75" customHeight="1" thickBot="1" x14ac:dyDescent="0.3">
      <c r="A11" s="20"/>
      <c r="B11" s="9" t="s">
        <v>28</v>
      </c>
      <c r="C11" s="21">
        <v>670</v>
      </c>
      <c r="D11" s="9">
        <v>675</v>
      </c>
      <c r="E11" s="9">
        <v>675</v>
      </c>
      <c r="F11" s="9">
        <f t="shared" si="0"/>
        <v>2020</v>
      </c>
      <c r="G11" s="9">
        <v>3</v>
      </c>
      <c r="H11" s="9">
        <v>3</v>
      </c>
      <c r="I11" s="12">
        <f t="shared" si="1"/>
        <v>673.33333333333337</v>
      </c>
      <c r="J11" s="12">
        <f t="shared" si="2"/>
        <v>2.8867513459481287</v>
      </c>
      <c r="K11" s="13">
        <f t="shared" si="3"/>
        <v>4.2872544741803884E-3</v>
      </c>
      <c r="L11" s="12">
        <f t="shared" si="4"/>
        <v>2020</v>
      </c>
    </row>
    <row r="12" spans="1:12" ht="42.75" customHeight="1" thickBot="1" x14ac:dyDescent="0.3">
      <c r="A12" s="20"/>
      <c r="B12" s="9" t="s">
        <v>29</v>
      </c>
      <c r="C12" s="21">
        <v>3673</v>
      </c>
      <c r="D12" s="9">
        <v>3645</v>
      </c>
      <c r="E12" s="9">
        <v>3849</v>
      </c>
      <c r="F12" s="9">
        <f t="shared" si="0"/>
        <v>11167</v>
      </c>
      <c r="G12" s="9">
        <v>3</v>
      </c>
      <c r="H12" s="9">
        <v>3</v>
      </c>
      <c r="I12" s="12">
        <f t="shared" si="1"/>
        <v>3722.3333333333335</v>
      </c>
      <c r="J12" s="12">
        <f t="shared" si="2"/>
        <v>110.5863162119678</v>
      </c>
      <c r="K12" s="13">
        <f t="shared" si="3"/>
        <v>2.9708869762326801E-2</v>
      </c>
      <c r="L12" s="12">
        <f t="shared" si="4"/>
        <v>11167</v>
      </c>
    </row>
    <row r="13" spans="1:12" ht="42.75" customHeight="1" thickBot="1" x14ac:dyDescent="0.3">
      <c r="A13" s="20"/>
      <c r="B13" s="9" t="s">
        <v>30</v>
      </c>
      <c r="C13" s="21">
        <v>180</v>
      </c>
      <c r="D13" s="9">
        <v>202</v>
      </c>
      <c r="E13" s="9">
        <v>198</v>
      </c>
      <c r="F13" s="9">
        <f t="shared" si="0"/>
        <v>580</v>
      </c>
      <c r="G13" s="9">
        <v>30</v>
      </c>
      <c r="H13" s="9">
        <v>3</v>
      </c>
      <c r="I13" s="12">
        <f t="shared" si="1"/>
        <v>193.33333333333334</v>
      </c>
      <c r="J13" s="12">
        <f t="shared" si="2"/>
        <v>11.718930554164631</v>
      </c>
      <c r="K13" s="13">
        <f t="shared" si="3"/>
        <v>6.061515803878257E-2</v>
      </c>
      <c r="L13" s="12">
        <f t="shared" si="4"/>
        <v>5800</v>
      </c>
    </row>
    <row r="14" spans="1:12" ht="42.75" customHeight="1" thickBot="1" x14ac:dyDescent="0.3">
      <c r="A14" s="20"/>
      <c r="B14" s="9" t="s">
        <v>31</v>
      </c>
      <c r="C14" s="21">
        <v>68</v>
      </c>
      <c r="D14" s="9">
        <v>82</v>
      </c>
      <c r="E14" s="9">
        <v>91.8</v>
      </c>
      <c r="F14" s="9">
        <f t="shared" si="0"/>
        <v>241.8</v>
      </c>
      <c r="G14" s="9">
        <v>5</v>
      </c>
      <c r="H14" s="9">
        <v>3</v>
      </c>
      <c r="I14" s="12">
        <f t="shared" si="1"/>
        <v>80.600000000000009</v>
      </c>
      <c r="J14" s="12">
        <f t="shared" si="2"/>
        <v>11.961605243444465</v>
      </c>
      <c r="K14" s="13">
        <f t="shared" si="3"/>
        <v>0.14840701294596109</v>
      </c>
      <c r="L14" s="12">
        <f t="shared" si="4"/>
        <v>403.00000000000006</v>
      </c>
    </row>
    <row r="15" spans="1:12" ht="42.75" customHeight="1" thickBot="1" x14ac:dyDescent="0.3">
      <c r="A15" s="20"/>
      <c r="B15" s="9" t="s">
        <v>32</v>
      </c>
      <c r="C15" s="22">
        <v>65</v>
      </c>
      <c r="D15" s="9">
        <v>78</v>
      </c>
      <c r="E15" s="9">
        <v>58</v>
      </c>
      <c r="F15" s="9">
        <f t="shared" si="0"/>
        <v>201</v>
      </c>
      <c r="G15" s="9">
        <v>10</v>
      </c>
      <c r="H15" s="9">
        <v>3</v>
      </c>
      <c r="I15" s="12">
        <f t="shared" si="1"/>
        <v>67</v>
      </c>
      <c r="J15" s="12">
        <f t="shared" si="2"/>
        <v>10.148891565092219</v>
      </c>
      <c r="K15" s="13">
        <f t="shared" si="3"/>
        <v>0.15147599350883909</v>
      </c>
      <c r="L15" s="12">
        <f t="shared" si="4"/>
        <v>670</v>
      </c>
    </row>
    <row r="16" spans="1:12" ht="42.75" customHeight="1" thickBot="1" x14ac:dyDescent="0.3">
      <c r="A16" s="20"/>
      <c r="B16" s="9" t="s">
        <v>33</v>
      </c>
      <c r="C16" s="21">
        <v>322</v>
      </c>
      <c r="D16" s="21">
        <v>399</v>
      </c>
      <c r="E16" s="21">
        <v>398</v>
      </c>
      <c r="F16" s="9">
        <f t="shared" si="0"/>
        <v>1119</v>
      </c>
      <c r="G16" s="9">
        <v>10</v>
      </c>
      <c r="H16" s="9">
        <v>3</v>
      </c>
      <c r="I16" s="12">
        <f t="shared" si="1"/>
        <v>373</v>
      </c>
      <c r="J16" s="12">
        <f t="shared" si="2"/>
        <v>44.170125650715555</v>
      </c>
      <c r="K16" s="13">
        <f t="shared" si="3"/>
        <v>0.11841856742819183</v>
      </c>
      <c r="L16" s="12">
        <f t="shared" si="4"/>
        <v>3730</v>
      </c>
    </row>
    <row r="17" spans="1:13" ht="42.75" customHeight="1" thickBot="1" x14ac:dyDescent="0.3">
      <c r="A17" s="20"/>
      <c r="B17" s="9" t="s">
        <v>35</v>
      </c>
      <c r="C17" s="21">
        <v>652</v>
      </c>
      <c r="D17" s="21">
        <v>464</v>
      </c>
      <c r="E17" s="21">
        <v>478</v>
      </c>
      <c r="F17" s="9">
        <f t="shared" si="0"/>
        <v>1594</v>
      </c>
      <c r="G17" s="9">
        <v>150</v>
      </c>
      <c r="H17" s="9">
        <v>3</v>
      </c>
      <c r="I17" s="12">
        <f t="shared" si="1"/>
        <v>531.33333333333337</v>
      </c>
      <c r="J17" s="12">
        <f t="shared" si="2"/>
        <v>104.73458518241868</v>
      </c>
      <c r="K17" s="13">
        <f t="shared" si="3"/>
        <v>0.19711653422036138</v>
      </c>
      <c r="L17" s="12">
        <f t="shared" si="4"/>
        <v>79700</v>
      </c>
    </row>
    <row r="18" spans="1:13" x14ac:dyDescent="0.25">
      <c r="A18" s="31" t="s">
        <v>17</v>
      </c>
      <c r="B18" s="32"/>
      <c r="C18" s="32"/>
      <c r="D18" s="32"/>
      <c r="E18" s="32"/>
      <c r="F18" s="32"/>
      <c r="G18" s="32"/>
      <c r="H18" s="32"/>
      <c r="I18" s="32"/>
      <c r="J18" s="23"/>
      <c r="K18" s="23"/>
      <c r="L18" s="11">
        <f>SUM(L10:L17)</f>
        <v>104456.42666666667</v>
      </c>
      <c r="M18" t="e">
        <f>SUM(#REF!)</f>
        <v>#REF!</v>
      </c>
    </row>
    <row r="19" spans="1:13" ht="15.75" x14ac:dyDescent="0.25">
      <c r="B19" s="15"/>
      <c r="C19" s="16"/>
      <c r="D19" s="16"/>
      <c r="E19" s="16"/>
    </row>
    <row r="20" spans="1:13" x14ac:dyDescent="0.25">
      <c r="C20" s="14"/>
      <c r="E20" t="s">
        <v>25</v>
      </c>
      <c r="I20" t="s">
        <v>26</v>
      </c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workbookViewId="0">
      <selection activeCell="L10" sqref="B10:L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3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3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3" ht="15.75" x14ac:dyDescent="0.25">
      <c r="A4" s="35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3" ht="15.75" x14ac:dyDescent="0.25">
      <c r="A5" s="35" t="s">
        <v>3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6" t="s">
        <v>4</v>
      </c>
      <c r="B7" s="38" t="s">
        <v>5</v>
      </c>
      <c r="C7" s="40" t="s">
        <v>6</v>
      </c>
      <c r="D7" s="41"/>
      <c r="E7" s="41"/>
      <c r="F7" s="42"/>
      <c r="G7" s="38" t="s">
        <v>7</v>
      </c>
      <c r="H7" s="38" t="s">
        <v>8</v>
      </c>
      <c r="I7" s="30" t="s">
        <v>9</v>
      </c>
      <c r="J7" s="30"/>
      <c r="K7" s="30"/>
      <c r="L7" s="3" t="s">
        <v>10</v>
      </c>
    </row>
    <row r="8" spans="1:13" ht="174.75" customHeight="1" x14ac:dyDescent="0.25">
      <c r="A8" s="37"/>
      <c r="B8" s="39"/>
      <c r="C8" s="4" t="s">
        <v>18</v>
      </c>
      <c r="D8" s="4" t="s">
        <v>19</v>
      </c>
      <c r="E8" s="4" t="s">
        <v>20</v>
      </c>
      <c r="F8" s="5"/>
      <c r="G8" s="43"/>
      <c r="H8" s="43"/>
      <c r="I8" s="6" t="s">
        <v>11</v>
      </c>
      <c r="J8" s="7" t="s">
        <v>12</v>
      </c>
      <c r="K8" s="7" t="s">
        <v>13</v>
      </c>
      <c r="L8" s="8"/>
    </row>
    <row r="9" spans="1:13" ht="42.75" customHeight="1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thickBot="1" x14ac:dyDescent="0.3">
      <c r="A10" s="9">
        <v>2</v>
      </c>
      <c r="B10" s="9" t="s">
        <v>24</v>
      </c>
      <c r="C10" s="17">
        <v>4477</v>
      </c>
      <c r="D10" s="17">
        <v>3720</v>
      </c>
      <c r="E10" s="17">
        <v>4981</v>
      </c>
      <c r="F10" s="9">
        <f>SUM(C10:E10)</f>
        <v>13178</v>
      </c>
      <c r="G10" s="9">
        <v>1</v>
      </c>
      <c r="H10" s="9">
        <v>3</v>
      </c>
      <c r="I10" s="12">
        <f t="shared" ref="I10" si="0">AVERAGE(C10:E10)</f>
        <v>4392.666666666667</v>
      </c>
      <c r="J10" s="12">
        <f>STDEV(C10:E10)</f>
        <v>634.71594696630405</v>
      </c>
      <c r="K10" s="13">
        <f t="shared" ref="K10" si="1">J10/I10</f>
        <v>0.14449444839117559</v>
      </c>
      <c r="L10" s="12">
        <f>F10/H10*G10</f>
        <v>4392.666666666667</v>
      </c>
    </row>
    <row r="11" spans="1:13" x14ac:dyDescent="0.25">
      <c r="A11" s="31" t="s">
        <v>17</v>
      </c>
      <c r="B11" s="32"/>
      <c r="C11" s="32"/>
      <c r="D11" s="32"/>
      <c r="E11" s="32"/>
      <c r="F11" s="32"/>
      <c r="G11" s="32"/>
      <c r="H11" s="32"/>
      <c r="I11" s="32"/>
      <c r="J11" s="18"/>
      <c r="K11" s="18"/>
      <c r="L11" s="11">
        <f>SUM(L10:L10)</f>
        <v>4392.666666666667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B13" t="s">
        <v>22</v>
      </c>
      <c r="C13" s="14"/>
      <c r="E13" t="s">
        <v>23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topLeftCell="A2" workbookViewId="0">
      <selection activeCell="A9" sqref="A9:XFD31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5" width="13.5703125" customWidth="1"/>
    <col min="6" max="6" width="16.28515625" customWidth="1"/>
    <col min="7" max="7" width="16.140625" customWidth="1"/>
    <col min="8" max="8" width="16" customWidth="1"/>
    <col min="9" max="9" width="25.7109375" customWidth="1"/>
    <col min="10" max="10" width="0" hidden="1" customWidth="1"/>
    <col min="12" max="14" width="9.140625" customWidth="1"/>
  </cols>
  <sheetData>
    <row r="1" spans="1:9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</row>
    <row r="2" spans="1:9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</row>
    <row r="3" spans="1:9" x14ac:dyDescent="0.25">
      <c r="A3" s="33"/>
      <c r="B3" s="33"/>
      <c r="C3" s="33"/>
      <c r="D3" s="33"/>
      <c r="E3" s="33"/>
      <c r="F3" s="33"/>
      <c r="G3" s="33"/>
      <c r="H3" s="33"/>
      <c r="I3" s="33"/>
    </row>
    <row r="4" spans="1:9" ht="15.75" x14ac:dyDescent="0.25">
      <c r="A4" s="35" t="s">
        <v>2</v>
      </c>
      <c r="B4" s="35"/>
      <c r="C4" s="35"/>
      <c r="D4" s="35"/>
      <c r="E4" s="35"/>
      <c r="F4" s="35"/>
      <c r="G4" s="35"/>
      <c r="H4" s="35"/>
      <c r="I4" s="35"/>
    </row>
    <row r="5" spans="1:9" ht="15.75" x14ac:dyDescent="0.25">
      <c r="A5" s="35" t="s">
        <v>3</v>
      </c>
      <c r="B5" s="35"/>
      <c r="C5" s="35"/>
      <c r="D5" s="35"/>
      <c r="E5" s="35"/>
      <c r="F5" s="35"/>
      <c r="G5" s="35"/>
      <c r="H5" s="35"/>
      <c r="I5" s="35"/>
    </row>
    <row r="6" spans="1:9" x14ac:dyDescent="0.25">
      <c r="A6" s="1"/>
      <c r="B6" s="1"/>
      <c r="C6" s="1"/>
      <c r="D6" s="1"/>
      <c r="E6" s="1"/>
      <c r="F6" s="1"/>
      <c r="G6" s="1"/>
      <c r="H6" s="2"/>
      <c r="I6" s="1"/>
    </row>
    <row r="7" spans="1:9" ht="43.5" customHeight="1" x14ac:dyDescent="0.25">
      <c r="A7" s="36" t="s">
        <v>4</v>
      </c>
      <c r="B7" s="38" t="s">
        <v>5</v>
      </c>
      <c r="C7" s="40" t="s">
        <v>6</v>
      </c>
      <c r="D7" s="41"/>
      <c r="E7" s="41"/>
      <c r="F7" s="42"/>
      <c r="G7" s="38" t="s">
        <v>7</v>
      </c>
      <c r="H7" s="25"/>
      <c r="I7" s="3"/>
    </row>
    <row r="8" spans="1:9" ht="174.75" customHeight="1" x14ac:dyDescent="0.25">
      <c r="A8" s="37"/>
      <c r="B8" s="39"/>
      <c r="C8" s="4" t="s">
        <v>18</v>
      </c>
      <c r="D8" s="4" t="s">
        <v>19</v>
      </c>
      <c r="E8" s="4" t="s">
        <v>20</v>
      </c>
      <c r="F8" s="5"/>
      <c r="G8" s="43"/>
      <c r="H8" s="6" t="s">
        <v>36</v>
      </c>
      <c r="I8" s="8" t="s">
        <v>37</v>
      </c>
    </row>
    <row r="9" spans="1:9" ht="54.75" customHeight="1" x14ac:dyDescent="0.25">
      <c r="A9" s="9">
        <v>30</v>
      </c>
      <c r="B9" s="28" t="s">
        <v>38</v>
      </c>
      <c r="C9" s="29">
        <v>708.12</v>
      </c>
      <c r="D9" s="29">
        <v>680</v>
      </c>
      <c r="E9" s="29">
        <v>753</v>
      </c>
      <c r="F9" s="29">
        <f t="shared" ref="F9" si="0">SUM(C9:E9)</f>
        <v>2141.12</v>
      </c>
      <c r="G9" s="28">
        <v>10</v>
      </c>
      <c r="H9" s="29">
        <f>D9</f>
        <v>680</v>
      </c>
      <c r="I9" s="29">
        <f t="shared" ref="I9" si="1">H9*G9</f>
        <v>6800</v>
      </c>
    </row>
    <row r="10" spans="1:9" x14ac:dyDescent="0.25">
      <c r="A10" s="31"/>
      <c r="B10" s="32"/>
      <c r="C10" s="32"/>
      <c r="D10" s="32"/>
      <c r="E10" s="32"/>
      <c r="F10" s="32"/>
      <c r="G10" s="32"/>
      <c r="H10" s="32"/>
      <c r="I10" s="26">
        <f>SUM(I9:I9)</f>
        <v>6800</v>
      </c>
    </row>
    <row r="11" spans="1:9" ht="15.75" x14ac:dyDescent="0.25">
      <c r="B11" s="15"/>
      <c r="C11" s="16"/>
      <c r="D11" s="16"/>
      <c r="E11" s="16"/>
      <c r="I11" s="19"/>
    </row>
    <row r="12" spans="1:9" ht="25.5" x14ac:dyDescent="0.25">
      <c r="B12" s="27" t="s">
        <v>39</v>
      </c>
      <c r="C12" s="14"/>
      <c r="D12" t="s">
        <v>40</v>
      </c>
    </row>
  </sheetData>
  <mergeCells count="10">
    <mergeCell ref="A10:H10"/>
    <mergeCell ref="A1:I1"/>
    <mergeCell ref="A2:I2"/>
    <mergeCell ref="A3:I3"/>
    <mergeCell ref="A4:I4"/>
    <mergeCell ref="A5:I5"/>
    <mergeCell ref="A7:A8"/>
    <mergeCell ref="B7:B8"/>
    <mergeCell ref="C7:F7"/>
    <mergeCell ref="G7:G8"/>
  </mergeCells>
  <pageMargins left="0.7" right="0.7" top="0.75" bottom="0.75" header="0.3" footer="0.3"/>
  <pageSetup paperSize="9" scale="4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светильники</vt:lpstr>
      <vt:lpstr>строит.товары</vt:lpstr>
      <vt:lpstr>ТумбаВиктория</vt:lpstr>
      <vt:lpstr>шкаф ШМС</vt:lpstr>
      <vt:lpstr>Лист3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2025-04-18T13:42:18Z</cp:lastPrinted>
  <dcterms:created xsi:type="dcterms:W3CDTF">2016-07-11T11:53:48Z</dcterms:created>
  <dcterms:modified xsi:type="dcterms:W3CDTF">2026-04-23T11:31:16Z</dcterms:modified>
</cp:coreProperties>
</file>