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Закупки\Изолированная\2026 на 2026 Ед поставщик\Поставка МЕБЕЛИ(Витрина,, шкаф, стол)\РАЗМЕЩЕНИЕ\"/>
    </mc:Choice>
  </mc:AlternateContent>
  <bookViews>
    <workbookView xWindow="0" yWindow="0" windowWidth="26475" windowHeight="9675"/>
  </bookViews>
  <sheets>
    <sheet name="НМЦК" sheetId="4" r:id="rId1"/>
  </sheets>
  <calcPr calcId="162913"/>
</workbook>
</file>

<file path=xl/calcChain.xml><?xml version="1.0" encoding="utf-8"?>
<calcChain xmlns="http://schemas.openxmlformats.org/spreadsheetml/2006/main">
  <c r="N13" i="4" l="1"/>
  <c r="N15" i="4" l="1"/>
  <c r="N14" i="4"/>
  <c r="O15" i="4" l="1"/>
  <c r="O14" i="4"/>
  <c r="O13" i="4"/>
  <c r="O16" i="4" s="1"/>
  <c r="H15" i="4" l="1"/>
  <c r="I15" i="4" s="1"/>
  <c r="J15" i="4" s="1"/>
  <c r="K15" i="4"/>
  <c r="L15" i="4" s="1"/>
  <c r="H14" i="4"/>
  <c r="I14" i="4" s="1"/>
  <c r="J14" i="4" s="1"/>
  <c r="K14" i="4"/>
  <c r="L14" i="4" s="1"/>
  <c r="H13" i="4"/>
  <c r="I13" i="4" s="1"/>
  <c r="J13" i="4" s="1"/>
  <c r="K13" i="4"/>
  <c r="L13" i="4" s="1"/>
</calcChain>
</file>

<file path=xl/sharedStrings.xml><?xml version="1.0" encoding="utf-8"?>
<sst xmlns="http://schemas.openxmlformats.org/spreadsheetml/2006/main" count="37" uniqueCount="35">
  <si>
    <t>Ед. изм</t>
  </si>
  <si>
    <t>Кол-во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</si>
  <si>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</si>
  <si>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</si>
  <si>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</si>
  <si>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</si>
  <si>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</si>
  <si>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</si>
  <si>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</si>
  <si>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1</t>
  </si>
  <si>
    <t>2</t>
  </si>
  <si>
    <t>3</t>
  </si>
  <si>
    <t>шт.</t>
  </si>
  <si>
    <t>НМЦК, определяемая методом сопоставимых рыночных цен (анализа рынка)</t>
  </si>
  <si>
    <t>Начальная (максимальная) цена контракта составляет</t>
  </si>
  <si>
    <t>НМЦК</t>
  </si>
  <si>
    <t>Наименование оборудования</t>
  </si>
  <si>
    <t>Минимальная цена за ед.</t>
  </si>
  <si>
    <t>1. .В соответствии с  пп. в) п. 7 ПП РФ № 1875 были направлены запросы о предоставлении информации о цене товаров 3 (трем) субъектам деятельности в сфере промышленности, информация о которых включена в государственную информационную систему промышленности и осуществляющих производство включенного в объект закупки товара.Ответы не получены.</t>
  </si>
  <si>
    <t>Наименование закупки: Поставка мебели (стол, витрина, шкаф для читательских формуляров).</t>
  </si>
  <si>
    <t>Стол письменный</t>
  </si>
  <si>
    <t>Шкаф для читательских формуляров</t>
  </si>
  <si>
    <t>Витрина</t>
  </si>
  <si>
    <t>3. В целях соблюдения статьи 34 Бюджетного Кодекса, Заказчиком принято  решение при расчете начальной (максимальной) цены контракта использовать предельную цену за поз. 1 и  цены за единицу товара из наименьшего ценового предложения.</t>
  </si>
  <si>
    <t xml:space="preserve">Для позиции 1 установлена предельная цена в соответствии с Распоряжением комитета по государственному заказу Санкт-Петербурга от 31.05.2028 №100-р "Об утверждении значений потребительских свойств(в том числе характеристик качества) и иных характеристик(в том числе предельных цен) отдельных видов  товаров, работ, услуг."
</t>
  </si>
  <si>
    <t xml:space="preserve">ИЦИ №1, вх. №94 от 12.05.2026 </t>
  </si>
  <si>
    <t>ИЦИ №2, вх. №92 от 12.05.2026</t>
  </si>
  <si>
    <t>ИЦИ № 3, вх. № 93 от 12.05.2026</t>
  </si>
  <si>
    <t>2. В соответствии с  пп. в) п. 7 ПП РФ № 1875 были направлены запросы о предоставлении информации о цене товаров 5 (пяти) поставщикам, которые осуществляют поставку товаров, идентичных товарам, планируемым к закупке и информация о которых и о поставленных имим товарах содержится на официальном сайте единой информационной системы в реестре контрактов, заключенных заказчиками. Получен 1 ответ.</t>
  </si>
  <si>
    <t xml:space="preserve">3. Заказчиком были направлены запросы о предоставлении ценовой информации 2 (двум) поставщикам(подрядчикам,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печати,размещена на сайтах в сети "ИНТЕРНЕТ",  в том числе размещенная в ЕИС, в Электронном магазине Санкт-Петербурга). Ответы  на запросы получены от 2 (двух) поставщиков (подрядчиков, исполнителей). </t>
  </si>
  <si>
    <r>
      <t xml:space="preserve">В соответствии с ч.12 ст.22 Федерального закона от 05.04.2013 N 44-ФЗ  "О контрактной системе в сфере закупок товаров, работ, услуг для обеспечения государственных и муниципальных нужд" (далее – Закон № 44-ФЗ) для определения и обоснования начальной максимальной цены контракта использован </t>
    </r>
    <r>
      <rPr>
        <b/>
        <sz val="11"/>
        <rFont val="Times New Roman"/>
        <family val="1"/>
        <charset val="204"/>
      </rPr>
      <t xml:space="preserve">иной метод. </t>
    </r>
  </si>
  <si>
    <t>Предельная цена за единицу изм. в соответствии с Распоряжением комитета по государственному заказу Санкт-Петербурга от 31.05.2028 №100-р</t>
  </si>
  <si>
    <r>
      <t xml:space="preserve">Обоснование начальной (максимальной) цены контракта  </t>
    </r>
    <r>
      <rPr>
        <sz val="12"/>
        <rFont val="Times New Roman"/>
        <family val="1"/>
        <charset val="204"/>
      </rPr>
      <t>иным методом.</t>
    </r>
  </si>
  <si>
    <t>ОКПД2  31.01.12.110 и 31.01.12.133 (позиции 1 и 2) включены в Приложение №2 к постановлению Правительства Российской Федерации от 23 декабря 2024 г. N 1875 «О мерах по предоставлению национального режима при осуществлении закупок товаров, работ, услуг для обеспечения государтвенных и муниципальных нужд, закупок товаров, работ, услуг отдельными видами юридических лиц» (поз. 139)</t>
  </si>
  <si>
    <t>ОКПД2 31.09.11.190 (позиция 3) включена в Приложение №1 к постановлению Правительства Российской Федерации от 23 декабря 2024 г. N 1875 «О мерах по предоставлению национального режима при осуществлении закупок товаров, работ, услуг для обеспечения государтвенных и муниципальных нужд, закупок товаров, работ, услуг отдельными видами юридических лиц». В соответствии с п.п. и) пункта 5 Постановления №1875 запрет не применяется.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</si>
</sst>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00"/>
    <numFmt numFmtId="166" formatCode="0.0000"/>
    <numFmt numFmtId="167" formatCode="0.00000"/>
  </numFmts>
  <fonts count="22" x14ac:knownFonts="1">
    <font>
      <sz val="10"/>
      <name val="Arial"/>
    </font>
    <font>
      <b/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5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 applyProtection="1">
      <alignment vertical="top"/>
      <protection locked="0"/>
    </xf>
    <xf numFmtId="0" fontId="15" fillId="0" borderId="0" xfId="0" applyFont="1" applyAlignment="1" applyProtection="1">
      <alignment vertical="top" wrapText="1"/>
      <protection locked="0"/>
    </xf>
    <xf numFmtId="0" fontId="15" fillId="0" borderId="0" xfId="0" applyFont="1"/>
    <xf numFmtId="0" fontId="15" fillId="0" borderId="0" xfId="0" applyFont="1" applyProtection="1">
      <protection locked="0"/>
    </xf>
    <xf numFmtId="166" fontId="15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1" fillId="0" borderId="0" xfId="0" applyFont="1" applyProtection="1">
      <protection locked="0"/>
    </xf>
    <xf numFmtId="0" fontId="7" fillId="0" borderId="0" xfId="0" applyFont="1" applyAlignment="1" applyProtection="1">
      <alignment vertical="top" wrapText="1"/>
      <protection locked="0"/>
    </xf>
    <xf numFmtId="3" fontId="0" fillId="0" borderId="0" xfId="0" applyNumberForma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6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167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 wrapText="1"/>
    </xf>
    <xf numFmtId="166" fontId="19" fillId="0" borderId="1" xfId="0" applyNumberFormat="1" applyFont="1" applyBorder="1" applyAlignment="1">
      <alignment horizontal="center" vertical="center" wrapText="1"/>
    </xf>
    <xf numFmtId="4" fontId="19" fillId="2" borderId="4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4" fontId="5" fillId="2" borderId="4" xfId="0" applyNumberFormat="1" applyFont="1" applyFill="1" applyBorder="1" applyAlignment="1">
      <alignment horizontal="center" vertical="center" wrapText="1"/>
    </xf>
    <xf numFmtId="0" fontId="20" fillId="0" borderId="0" xfId="0" applyFont="1"/>
    <xf numFmtId="4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19" fillId="2" borderId="1" xfId="0" applyNumberFormat="1" applyFont="1" applyFill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left" vertical="top" wrapText="1"/>
    </xf>
    <xf numFmtId="49" fontId="18" fillId="2" borderId="3" xfId="0" applyNumberFormat="1" applyFont="1" applyFill="1" applyBorder="1" applyAlignment="1">
      <alignment horizontal="left" vertical="top" wrapText="1"/>
    </xf>
    <xf numFmtId="49" fontId="18" fillId="2" borderId="4" xfId="0" applyNumberFormat="1" applyFont="1" applyFill="1" applyBorder="1" applyAlignment="1">
      <alignment horizontal="left" vertical="top" wrapText="1"/>
    </xf>
    <xf numFmtId="49" fontId="21" fillId="2" borderId="3" xfId="0" applyNumberFormat="1" applyFont="1" applyFill="1" applyBorder="1" applyAlignment="1">
      <alignment horizontal="left" vertical="top" wrapText="1"/>
    </xf>
    <xf numFmtId="49" fontId="21" fillId="2" borderId="4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11</xdr:row>
      <xdr:rowOff>952500</xdr:rowOff>
    </xdr:from>
    <xdr:to>
      <xdr:col>9</xdr:col>
      <xdr:colOff>0</xdr:colOff>
      <xdr:row>11</xdr:row>
      <xdr:rowOff>1304925</xdr:rowOff>
    </xdr:to>
    <xdr:pic>
      <xdr:nvPicPr>
        <xdr:cNvPr id="1252" name="Picture 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3000375"/>
          <a:ext cx="6762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11</xdr:row>
      <xdr:rowOff>1190625</xdr:rowOff>
    </xdr:from>
    <xdr:to>
      <xdr:col>7</xdr:col>
      <xdr:colOff>838200</xdr:colOff>
      <xdr:row>11</xdr:row>
      <xdr:rowOff>1466634</xdr:rowOff>
    </xdr:to>
    <xdr:pic>
      <xdr:nvPicPr>
        <xdr:cNvPr id="1253" name="Picture 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3238500"/>
          <a:ext cx="809625" cy="276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11</xdr:row>
      <xdr:rowOff>1381125</xdr:rowOff>
    </xdr:from>
    <xdr:to>
      <xdr:col>10</xdr:col>
      <xdr:colOff>0</xdr:colOff>
      <xdr:row>11</xdr:row>
      <xdr:rowOff>1733550</xdr:rowOff>
    </xdr:to>
    <xdr:pic>
      <xdr:nvPicPr>
        <xdr:cNvPr id="1254" name="Picture 1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429000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36742</xdr:colOff>
      <xdr:row>11</xdr:row>
      <xdr:rowOff>1733551</xdr:rowOff>
    </xdr:from>
    <xdr:to>
      <xdr:col>10</xdr:col>
      <xdr:colOff>1457325</xdr:colOff>
      <xdr:row>11</xdr:row>
      <xdr:rowOff>2095500</xdr:rowOff>
    </xdr:to>
    <xdr:pic>
      <xdr:nvPicPr>
        <xdr:cNvPr id="1256" name="Picture 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8692" y="3781426"/>
          <a:ext cx="1420583" cy="361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11</xdr:row>
      <xdr:rowOff>1400175</xdr:rowOff>
    </xdr:from>
    <xdr:to>
      <xdr:col>10</xdr:col>
      <xdr:colOff>419100</xdr:colOff>
      <xdr:row>11</xdr:row>
      <xdr:rowOff>1628775</xdr:rowOff>
    </xdr:to>
    <xdr:pic>
      <xdr:nvPicPr>
        <xdr:cNvPr id="1257" name="Picture 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429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abSelected="1" workbookViewId="0">
      <selection activeCell="P4" sqref="P4"/>
    </sheetView>
  </sheetViews>
  <sheetFormatPr defaultRowHeight="12.75" x14ac:dyDescent="0.2"/>
  <cols>
    <col min="1" max="1" width="5.7109375" customWidth="1"/>
    <col min="2" max="2" width="23.140625" customWidth="1"/>
    <col min="3" max="3" width="7.85546875" customWidth="1"/>
    <col min="4" max="4" width="7.5703125" customWidth="1"/>
    <col min="5" max="7" width="12.85546875" customWidth="1"/>
    <col min="8" max="8" width="13" customWidth="1"/>
    <col min="9" max="9" width="10.5703125" customWidth="1"/>
    <col min="11" max="11" width="22.5703125" customWidth="1"/>
    <col min="12" max="14" width="14.85546875" customWidth="1"/>
    <col min="15" max="15" width="14.28515625" customWidth="1"/>
    <col min="16" max="16" width="15" customWidth="1"/>
  </cols>
  <sheetData>
    <row r="1" spans="1:19" ht="24.75" customHeight="1" x14ac:dyDescent="0.2">
      <c r="A1" s="57" t="s">
        <v>32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9" ht="27.75" customHeight="1" x14ac:dyDescent="0.2">
      <c r="A2" s="58" t="s">
        <v>19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9" ht="35.25" customHeight="1" x14ac:dyDescent="0.2">
      <c r="A3" s="59" t="s">
        <v>33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9" ht="52.5" customHeight="1" x14ac:dyDescent="0.2">
      <c r="A4" s="46" t="s">
        <v>34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8"/>
    </row>
    <row r="5" spans="1:19" ht="36" customHeight="1" x14ac:dyDescent="0.2">
      <c r="A5" s="46" t="s">
        <v>18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8"/>
    </row>
    <row r="6" spans="1:19" ht="48" customHeight="1" x14ac:dyDescent="0.2">
      <c r="A6" s="46" t="s">
        <v>28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8"/>
      <c r="S6" s="42"/>
    </row>
    <row r="7" spans="1:19" ht="46.5" customHeight="1" x14ac:dyDescent="0.2">
      <c r="A7" s="72" t="s">
        <v>29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/>
    </row>
    <row r="8" spans="1:19" ht="31.5" customHeight="1" x14ac:dyDescent="0.2">
      <c r="A8" s="60" t="s">
        <v>30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9" s="44" customFormat="1" ht="33.75" customHeight="1" x14ac:dyDescent="0.2">
      <c r="A9" s="67" t="s">
        <v>24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9"/>
    </row>
    <row r="10" spans="1:19" ht="34.5" customHeight="1" x14ac:dyDescent="0.2">
      <c r="A10" s="67" t="s">
        <v>23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1"/>
    </row>
    <row r="11" spans="1:19" ht="42.75" customHeight="1" x14ac:dyDescent="0.2">
      <c r="A11" s="61"/>
      <c r="B11" s="65" t="s">
        <v>16</v>
      </c>
      <c r="C11" s="65" t="s">
        <v>0</v>
      </c>
      <c r="D11" s="65" t="s">
        <v>1</v>
      </c>
      <c r="E11" s="65" t="s">
        <v>2</v>
      </c>
      <c r="F11" s="65"/>
      <c r="G11" s="65"/>
      <c r="H11" s="66" t="s">
        <v>5</v>
      </c>
      <c r="I11" s="66"/>
      <c r="J11" s="66"/>
      <c r="K11" s="50" t="s">
        <v>13</v>
      </c>
      <c r="L11" s="51"/>
      <c r="M11" s="52" t="s">
        <v>31</v>
      </c>
      <c r="N11" s="63" t="s">
        <v>17</v>
      </c>
      <c r="O11" s="49" t="s">
        <v>15</v>
      </c>
    </row>
    <row r="12" spans="1:19" ht="180.75" customHeight="1" x14ac:dyDescent="0.2">
      <c r="A12" s="62"/>
      <c r="B12" s="63"/>
      <c r="C12" s="63"/>
      <c r="D12" s="63"/>
      <c r="E12" s="26" t="s">
        <v>25</v>
      </c>
      <c r="F12" s="26" t="s">
        <v>26</v>
      </c>
      <c r="G12" s="26" t="s">
        <v>27</v>
      </c>
      <c r="H12" s="4" t="s">
        <v>3</v>
      </c>
      <c r="I12" s="4" t="s">
        <v>4</v>
      </c>
      <c r="J12" s="4" t="s">
        <v>6</v>
      </c>
      <c r="K12" s="25" t="s">
        <v>7</v>
      </c>
      <c r="L12" s="27" t="s">
        <v>8</v>
      </c>
      <c r="M12" s="53"/>
      <c r="N12" s="64"/>
      <c r="O12" s="49"/>
    </row>
    <row r="13" spans="1:19" ht="34.5" customHeight="1" x14ac:dyDescent="0.2">
      <c r="A13" s="28" t="s">
        <v>9</v>
      </c>
      <c r="B13" s="36" t="s">
        <v>20</v>
      </c>
      <c r="C13" s="29" t="s">
        <v>12</v>
      </c>
      <c r="D13" s="37">
        <v>3</v>
      </c>
      <c r="E13" s="35">
        <v>12808</v>
      </c>
      <c r="F13" s="38">
        <v>13192</v>
      </c>
      <c r="G13" s="30">
        <v>13576</v>
      </c>
      <c r="H13" s="31">
        <f>AVERAGE(E13:G13)</f>
        <v>13192</v>
      </c>
      <c r="I13" s="32">
        <f>SQRT(((SUM((POWER(E13-H13,2)),(POWER(F13-H13,2)),(POWER(G13-H13,2)))/(COLUMNS(E13:G13)-1))))</f>
        <v>384</v>
      </c>
      <c r="J13" s="32">
        <f>I13/H13*100</f>
        <v>2.9108550636749544</v>
      </c>
      <c r="K13" s="33">
        <f>((D13/3)*(SUM(E13:G13)))</f>
        <v>39576</v>
      </c>
      <c r="L13" s="34">
        <f>K13/D13</f>
        <v>13192</v>
      </c>
      <c r="M13" s="45">
        <v>9166.25</v>
      </c>
      <c r="N13" s="45">
        <f>M13</f>
        <v>9166.25</v>
      </c>
      <c r="O13" s="39">
        <f>N13*D13</f>
        <v>27498.75</v>
      </c>
    </row>
    <row r="14" spans="1:19" ht="37.5" customHeight="1" x14ac:dyDescent="0.2">
      <c r="A14" s="28" t="s">
        <v>10</v>
      </c>
      <c r="B14" s="36" t="s">
        <v>21</v>
      </c>
      <c r="C14" s="29" t="s">
        <v>12</v>
      </c>
      <c r="D14" s="37">
        <v>2</v>
      </c>
      <c r="E14" s="43">
        <v>155980</v>
      </c>
      <c r="F14" s="38">
        <v>160659</v>
      </c>
      <c r="G14" s="30">
        <v>165339</v>
      </c>
      <c r="H14" s="31">
        <f>AVERAGE(E14:G14)</f>
        <v>160659.33333333334</v>
      </c>
      <c r="I14" s="32">
        <f>SQRT(((SUM((POWER(E14-H14,2)),(POWER(F14-H14,2)),(POWER(G14-H14,2)))/(COLUMNS(E14:G14)-1))))</f>
        <v>4679.500008904085</v>
      </c>
      <c r="J14" s="32">
        <f>I14/H14*100</f>
        <v>2.9126848168821509</v>
      </c>
      <c r="K14" s="33">
        <f>((D14/3)*(SUM(E14:G14)))</f>
        <v>321318.66666666663</v>
      </c>
      <c r="L14" s="34">
        <f>K14/D14</f>
        <v>160659.33333333331</v>
      </c>
      <c r="M14" s="33"/>
      <c r="N14" s="33">
        <f>E14</f>
        <v>155980</v>
      </c>
      <c r="O14" s="39">
        <f t="shared" ref="O14:O15" si="0">N14*D14</f>
        <v>311960</v>
      </c>
    </row>
    <row r="15" spans="1:19" ht="36.75" customHeight="1" x14ac:dyDescent="0.2">
      <c r="A15" s="28" t="s">
        <v>11</v>
      </c>
      <c r="B15" s="41" t="s">
        <v>22</v>
      </c>
      <c r="C15" s="29" t="s">
        <v>12</v>
      </c>
      <c r="D15" s="37">
        <v>2</v>
      </c>
      <c r="E15" s="43">
        <v>108890</v>
      </c>
      <c r="F15" s="38">
        <v>112157</v>
      </c>
      <c r="G15" s="30">
        <v>115423</v>
      </c>
      <c r="H15" s="31">
        <f t="shared" ref="H15" si="1">AVERAGE(E15:G15)</f>
        <v>112156.66666666667</v>
      </c>
      <c r="I15" s="32">
        <f t="shared" ref="I15" si="2">SQRT(((SUM((POWER(E15-H15,2)),(POWER(F15-H15,2)),(POWER(G15-H15,2)))/(COLUMNS(E15:G15)-1))))</f>
        <v>3266.5000127557528</v>
      </c>
      <c r="J15" s="32">
        <f t="shared" ref="J15" si="3">I15/H15*100</f>
        <v>2.9124439142471119</v>
      </c>
      <c r="K15" s="33">
        <f t="shared" ref="K15" si="4">((D15/3)*(SUM(E15:G15)))</f>
        <v>224313.33333333331</v>
      </c>
      <c r="L15" s="34">
        <f t="shared" ref="L15" si="5">K15/D15</f>
        <v>112156.66666666666</v>
      </c>
      <c r="M15" s="33"/>
      <c r="N15" s="33">
        <f>E15</f>
        <v>108890</v>
      </c>
      <c r="O15" s="39">
        <f t="shared" si="0"/>
        <v>217780</v>
      </c>
    </row>
    <row r="16" spans="1:19" ht="22.5" customHeight="1" x14ac:dyDescent="0.2">
      <c r="A16" s="54" t="s">
        <v>14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6"/>
      <c r="O16" s="40">
        <f>SUM(O13:O15)</f>
        <v>557238.75</v>
      </c>
    </row>
    <row r="17" spans="1:16" s="1" customFormat="1" ht="14.25" customHeight="1" x14ac:dyDescent="0.2">
      <c r="B17" s="19"/>
      <c r="C17" s="20"/>
      <c r="D17" s="21"/>
      <c r="E17" s="21"/>
      <c r="F17" s="22"/>
      <c r="G17" s="20"/>
      <c r="H17" s="20"/>
      <c r="M17" s="3"/>
      <c r="N17" s="18"/>
      <c r="O17" s="3"/>
      <c r="P17" s="2"/>
    </row>
    <row r="18" spans="1:16" s="1" customFormat="1" x14ac:dyDescent="0.2">
      <c r="C18" s="20"/>
      <c r="D18" s="21"/>
      <c r="E18" s="21"/>
      <c r="F18" s="22"/>
      <c r="G18" s="20"/>
      <c r="H18" s="20"/>
      <c r="M18" s="3"/>
      <c r="N18" s="3"/>
      <c r="O18" s="3"/>
      <c r="P18" s="2"/>
    </row>
    <row r="19" spans="1:16" s="1" customFormat="1" ht="14.25" x14ac:dyDescent="0.2">
      <c r="B19" s="24"/>
      <c r="C19" s="20"/>
      <c r="D19" s="21"/>
      <c r="E19" s="21"/>
      <c r="F19" s="22"/>
      <c r="G19" s="20"/>
      <c r="H19" s="20"/>
      <c r="M19" s="3"/>
      <c r="N19" s="3"/>
      <c r="O19" s="3"/>
      <c r="P19" s="2"/>
    </row>
    <row r="20" spans="1:16" ht="15.75" x14ac:dyDescent="0.2">
      <c r="A20" s="6"/>
      <c r="C20" s="6"/>
      <c r="D20" s="6"/>
      <c r="E20" s="6"/>
      <c r="F20" s="6"/>
      <c r="G20" s="6"/>
      <c r="H20" s="5"/>
      <c r="I20" s="5"/>
    </row>
    <row r="21" spans="1:16" ht="15.75" x14ac:dyDescent="0.25">
      <c r="A21" s="7"/>
      <c r="B21" s="23"/>
      <c r="C21" s="8"/>
      <c r="D21" s="9"/>
      <c r="E21" s="9"/>
      <c r="F21" s="10"/>
      <c r="G21" s="11"/>
      <c r="H21" s="12"/>
      <c r="I21" s="12"/>
    </row>
    <row r="22" spans="1:16" ht="15.75" x14ac:dyDescent="0.25">
      <c r="A22" s="13"/>
      <c r="C22" s="15"/>
      <c r="D22" s="9"/>
      <c r="E22" s="9"/>
      <c r="F22" s="16"/>
      <c r="G22" s="11"/>
      <c r="H22" s="12"/>
      <c r="I22" s="12"/>
    </row>
    <row r="23" spans="1:16" ht="15.75" x14ac:dyDescent="0.2">
      <c r="B23" s="6"/>
    </row>
    <row r="24" spans="1:16" ht="15.75" x14ac:dyDescent="0.2">
      <c r="B24" s="17"/>
    </row>
    <row r="25" spans="1:16" ht="15.75" x14ac:dyDescent="0.2">
      <c r="B25" s="14"/>
    </row>
  </sheetData>
  <mergeCells count="21">
    <mergeCell ref="A16:N16"/>
    <mergeCell ref="A1:O1"/>
    <mergeCell ref="A2:O2"/>
    <mergeCell ref="A3:O3"/>
    <mergeCell ref="A8:O8"/>
    <mergeCell ref="A11:A12"/>
    <mergeCell ref="N11:N12"/>
    <mergeCell ref="D11:D12"/>
    <mergeCell ref="B11:B12"/>
    <mergeCell ref="H11:J11"/>
    <mergeCell ref="C11:C12"/>
    <mergeCell ref="E11:G11"/>
    <mergeCell ref="A9:O9"/>
    <mergeCell ref="A10:O10"/>
    <mergeCell ref="A7:O7"/>
    <mergeCell ref="A5:O5"/>
    <mergeCell ref="A6:O6"/>
    <mergeCell ref="O11:O12"/>
    <mergeCell ref="K11:L11"/>
    <mergeCell ref="M11:M12"/>
    <mergeCell ref="A4:O4"/>
  </mergeCells>
  <phoneticPr fontId="17" type="noConversion"/>
  <pageMargins left="0.70866141732283472" right="0.11811023622047245" top="0.15748031496062992" bottom="0.15748031496062992" header="0.31496062992125984" footer="0.31496062992125984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2026-04-22T08:24:12Z</cp:lastPrinted>
  <dcterms:created xsi:type="dcterms:W3CDTF">1996-10-08T23:32:33Z</dcterms:created>
  <dcterms:modified xsi:type="dcterms:W3CDTF">2026-05-13T12:23:14Z</dcterms:modified>
</cp:coreProperties>
</file>