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6\ЛАГЕРЬ\музеи\пакет\"/>
    </mc:Choice>
  </mc:AlternateContent>
  <bookViews>
    <workbookView xWindow="0" yWindow="0" windowWidth="28500" windowHeight="11760" tabRatio="627"/>
  </bookViews>
  <sheets>
    <sheet name="Расчет по КП" sheetId="10" r:id="rId1"/>
    <sheet name="Расчет НМЦК, Реестр+100-р" sheetId="11" r:id="rId2"/>
  </sheets>
  <definedNames>
    <definedName name="_xlnm._FilterDatabase" localSheetId="1" hidden="1">'Расчет НМЦК, Реестр+100-р'!$A$8:$Q$9</definedName>
    <definedName name="_xlnm._FilterDatabase" localSheetId="0" hidden="1">'Расчет по КП'!#REF!</definedName>
    <definedName name="_xlnm.Print_Area" localSheetId="1">'Расчет НМЦК, Реестр+100-р'!$A$1:$W$38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" i="10" l="1"/>
  <c r="O9" i="10" s="1"/>
  <c r="Q31" i="11"/>
  <c r="P31" i="11"/>
  <c r="O31" i="11"/>
  <c r="M31" i="11"/>
  <c r="J31" i="11"/>
  <c r="P27" i="11" l="1"/>
  <c r="P29" i="11"/>
  <c r="Q29" i="11" s="1"/>
  <c r="P30" i="11"/>
  <c r="Q30" i="11" s="1"/>
  <c r="N29" i="11"/>
  <c r="N30" i="11"/>
  <c r="J29" i="11"/>
  <c r="M29" i="11" s="1"/>
  <c r="J30" i="11"/>
  <c r="M30" i="11" s="1"/>
  <c r="P12" i="11"/>
  <c r="P10" i="11"/>
  <c r="P11" i="11"/>
  <c r="P13" i="11"/>
  <c r="P14" i="11"/>
  <c r="P15" i="11"/>
  <c r="P16" i="11"/>
  <c r="P17" i="11"/>
  <c r="P18" i="11"/>
  <c r="P19" i="11"/>
  <c r="P20" i="11"/>
  <c r="P21" i="11"/>
  <c r="P22" i="11"/>
  <c r="P23" i="11"/>
  <c r="P24" i="11"/>
  <c r="P25" i="11"/>
  <c r="P26" i="11"/>
  <c r="P28" i="11"/>
  <c r="L11" i="10" l="1"/>
  <c r="O29" i="11"/>
  <c r="O30" i="11"/>
  <c r="Q11" i="11"/>
  <c r="Q12" i="11"/>
  <c r="Q13" i="11"/>
  <c r="Q21" i="11"/>
  <c r="Q23" i="11"/>
  <c r="Q25" i="11"/>
  <c r="Q27" i="11"/>
  <c r="Q28" i="11"/>
  <c r="P9" i="11"/>
  <c r="Q9" i="11" s="1"/>
  <c r="J23" i="11"/>
  <c r="M23" i="11" s="1"/>
  <c r="N23" i="11"/>
  <c r="J24" i="11"/>
  <c r="M24" i="11" s="1"/>
  <c r="N24" i="11"/>
  <c r="Q24" i="11"/>
  <c r="J25" i="11"/>
  <c r="M25" i="11" s="1"/>
  <c r="N25" i="11"/>
  <c r="J26" i="11"/>
  <c r="M26" i="11" s="1"/>
  <c r="N26" i="11"/>
  <c r="Q26" i="11"/>
  <c r="J27" i="11"/>
  <c r="M27" i="11" s="1"/>
  <c r="N27" i="11"/>
  <c r="J28" i="11"/>
  <c r="M28" i="11" s="1"/>
  <c r="N28" i="11"/>
  <c r="J9" i="11"/>
  <c r="M9" i="11" s="1"/>
  <c r="N9" i="11"/>
  <c r="J10" i="11"/>
  <c r="M10" i="11" s="1"/>
  <c r="N10" i="11"/>
  <c r="Q10" i="11"/>
  <c r="J11" i="11"/>
  <c r="M11" i="11" s="1"/>
  <c r="N11" i="11"/>
  <c r="J12" i="11"/>
  <c r="M12" i="11" s="1"/>
  <c r="N12" i="11"/>
  <c r="J13" i="11"/>
  <c r="M13" i="11" s="1"/>
  <c r="N13" i="11"/>
  <c r="J14" i="11"/>
  <c r="M14" i="11" s="1"/>
  <c r="N14" i="11"/>
  <c r="Q14" i="11"/>
  <c r="J15" i="11"/>
  <c r="M15" i="11" s="1"/>
  <c r="N15" i="11"/>
  <c r="Q15" i="11"/>
  <c r="J16" i="11"/>
  <c r="M16" i="11" s="1"/>
  <c r="N16" i="11"/>
  <c r="Q16" i="11"/>
  <c r="J17" i="11"/>
  <c r="M17" i="11" s="1"/>
  <c r="N17" i="11"/>
  <c r="Q17" i="11"/>
  <c r="J18" i="11"/>
  <c r="M18" i="11" s="1"/>
  <c r="N18" i="11"/>
  <c r="Q18" i="11"/>
  <c r="J19" i="11"/>
  <c r="M19" i="11" s="1"/>
  <c r="N19" i="11"/>
  <c r="Q19" i="11"/>
  <c r="J20" i="11"/>
  <c r="M20" i="11" s="1"/>
  <c r="N20" i="11"/>
  <c r="Q20" i="11"/>
  <c r="J21" i="11"/>
  <c r="M21" i="11" s="1"/>
  <c r="N21" i="11"/>
  <c r="J22" i="11"/>
  <c r="M22" i="11" s="1"/>
  <c r="N22" i="11"/>
  <c r="Q22" i="11"/>
  <c r="Q33" i="11" l="1"/>
  <c r="Q34" i="11" s="1"/>
  <c r="O24" i="11"/>
  <c r="O25" i="11"/>
  <c r="O28" i="11"/>
  <c r="O26" i="11"/>
  <c r="O27" i="11"/>
  <c r="O23" i="11"/>
  <c r="O14" i="11"/>
  <c r="O11" i="11"/>
  <c r="O15" i="11"/>
  <c r="O20" i="11"/>
  <c r="O22" i="11"/>
  <c r="O19" i="11"/>
  <c r="O13" i="11"/>
  <c r="O16" i="11"/>
  <c r="O10" i="11"/>
  <c r="O21" i="11"/>
  <c r="O18" i="11"/>
  <c r="S32" i="11"/>
  <c r="O12" i="11"/>
  <c r="O9" i="11"/>
  <c r="O17" i="11"/>
  <c r="J8" i="10" l="1"/>
  <c r="I8" i="10"/>
  <c r="L8" i="10" s="1"/>
  <c r="F8" i="10"/>
  <c r="L10" i="10" l="1"/>
  <c r="K8" i="10"/>
</calcChain>
</file>

<file path=xl/comments1.xml><?xml version="1.0" encoding="utf-8"?>
<comments xmlns="http://schemas.openxmlformats.org/spreadsheetml/2006/main">
  <authors>
    <author>Admin</author>
  </authors>
  <commentList>
    <comment ref="S32" authorId="0" shapeId="0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Пересчитать эксель может ошибаться
</t>
        </r>
      </text>
    </comment>
  </commentList>
</comments>
</file>

<file path=xl/sharedStrings.xml><?xml version="1.0" encoding="utf-8"?>
<sst xmlns="http://schemas.openxmlformats.org/spreadsheetml/2006/main" count="59" uniqueCount="50">
  <si>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</si>
  <si>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</si>
  <si>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</si>
  <si>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</si>
  <si>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</si>
  <si>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</si>
  <si>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</si>
  <si>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</si>
  <si>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</si>
  <si>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</si>
  <si>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</si>
  <si>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</si>
  <si>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</si>
  <si>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</si>
  <si>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Расчет и обоснование НМЦК методом сопоставимых рыночных цен (анализ рынка)</t>
  </si>
  <si>
    <t>ПРИЛОЖЕНИЕ  к закупке для электронного магазина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</si>
  <si>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исполнителем)», 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Ответы на запрос получены от 3 поставщиков (подрядчиков, исполнителей).</t>
  </si>
  <si>
    <t>НМЦК рассчитана по наименьшей цене и составляет:</t>
  </si>
  <si>
    <t>на поставку канцелярских товаров</t>
  </si>
  <si>
    <t>ОКПД 2</t>
  </si>
  <si>
    <t>Запреты</t>
  </si>
  <si>
    <t xml:space="preserve">      *** Предельная цена закупаемой продукции установлена в соответствие с  Распоряжением Комитета по государственному заказу Санкт-Петербурга от 31.05.2018 N 100-р
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</si>
  <si>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r>
      <t xml:space="preserve">    **Реестр товаров содержит информацию </t>
    </r>
    <r>
      <rPr>
        <sz val="9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</si>
  <si>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</si>
  <si>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НМЦК рассчитана по наименьшей цене  и составяет </t>
  </si>
  <si>
    <t>Начальная (максимальная) цена контракта (НМЦК)</t>
  </si>
  <si>
    <t>НДС-20%</t>
  </si>
  <si>
    <t>ЦК</t>
  </si>
  <si>
    <t>15=14*9</t>
  </si>
  <si>
    <t>11=            /n</t>
  </si>
  <si>
    <t>10 = кол-во ИЦИ</t>
  </si>
  <si>
    <t>8=3+4+5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</si>
  <si>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превышать 33%)</t>
    </r>
  </si>
  <si>
    <t>ИЦИ №5</t>
  </si>
  <si>
    <t>ИЦИ №4</t>
  </si>
  <si>
    <t xml:space="preserve">НМЦК, руб. </t>
  </si>
  <si>
    <t>Цена единицы продукции, принятая для расчета НМЦК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</si>
  <si>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</si>
  <si>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t>v - кол-во (объем) закупаемого товара (работы, услуги), ед.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</si>
  <si>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</si>
  <si>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 xml:space="preserve">Средняя цена из Реестра товаров**, включая НДС, руб. 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</si>
  <si>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</si>
  <si>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или проведено исследование сайтов в сети "Интернет". Ответы на запрос получены от 3 поставщиков (подрядчиков, исполнителей). Также  с применением нормативного метода в соответствии с предельной ценой согласно распоряжению Комитета по государственному заказу Санкт-Петербурга от 31.05.2018 № 100-р "Об утверждении потребительских свойств (в том числе характеристик качества) и иных характеристик (в том числе предельных цен) отдельных видов товаров, работ, услуг" </t>
  </si>
  <si>
    <t>Обоснование и расчет НМЦК</t>
  </si>
  <si>
    <t>в т.ч. по ставке 10%</t>
  </si>
  <si>
    <t>в т.ч. по ставке 20%</t>
  </si>
  <si>
    <t>25.71.13.110</t>
  </si>
  <si>
    <t>Услуги по проведению тематических занятий (посещение парков и музеев с экскурсионным обслуживанием для детей летнего городского оздоровительного лагеря на базе ГБОУ средней общеобразовательной школы № 416 Петродворцового района Санкт-Петербурга"</t>
  </si>
  <si>
    <t>Экономист _____________Игумнова Т.И.</t>
  </si>
  <si>
    <t>ГОСУДАРСТВЕННОЕ БЮДЖЕТНОЕ ОБЩЕОБРАЗОВАТЕЛЬНОЕ УЧРЕЖДЕНИЕ СРЕДНЯЯ ОБЩЕОБРАЗОВАТЕЛЬНАЯ ШКОЛА № 416 ПЕТРОДВОРЦОВОГО РАЙОНА САНКТ-ПЕТЕРБУРГА "ШКОЛА РАЗВИТИЯ ЛИЧНОСТИ ИМЕНИ ВЕРЫ ВАСИЛЬЕВНЫ ПАВЛОВОЙ"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</si>
</sst>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%"/>
  </numFmts>
  <fonts count="3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2">
    <xf numFmtId="0" fontId="0" fillId="0" borderId="0"/>
    <xf numFmtId="0" fontId="5" fillId="0" borderId="9">
      <alignment horizontal="center" vertical="center" wrapText="1"/>
    </xf>
    <xf numFmtId="0" fontId="4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</cellStyleXfs>
  <cellXfs count="118">
    <xf numFmtId="0" fontId="0" fillId="0" borderId="0" xfId="0"/>
    <xf numFmtId="4" fontId="8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10" fontId="14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2" fontId="10" fillId="0" borderId="1" xfId="4" applyNumberFormat="1" applyFont="1" applyBorder="1" applyAlignment="1">
      <alignment horizontal="center" vertical="center"/>
    </xf>
    <xf numFmtId="1" fontId="10" fillId="0" borderId="1" xfId="4" applyNumberFormat="1" applyFont="1" applyBorder="1" applyAlignment="1">
      <alignment horizontal="center" vertical="center"/>
    </xf>
    <xf numFmtId="10" fontId="10" fillId="0" borderId="1" xfId="4" applyNumberFormat="1" applyFont="1" applyBorder="1" applyAlignment="1">
      <alignment horizontal="center" vertical="center"/>
    </xf>
    <xf numFmtId="4" fontId="10" fillId="0" borderId="1" xfId="4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" fontId="0" fillId="0" borderId="0" xfId="0" applyNumberFormat="1"/>
    <xf numFmtId="4" fontId="0" fillId="0" borderId="0" xfId="3" applyNumberFormat="1" applyFont="1"/>
    <xf numFmtId="4" fontId="16" fillId="0" borderId="0" xfId="3" applyNumberFormat="1"/>
    <xf numFmtId="4" fontId="0" fillId="0" borderId="0" xfId="0" applyNumberFormat="1" applyAlignment="1">
      <alignment horizontal="center"/>
    </xf>
    <xf numFmtId="4" fontId="0" fillId="0" borderId="0" xfId="3" applyNumberFormat="1" applyFont="1" applyAlignment="1">
      <alignment horizontal="center"/>
    </xf>
    <xf numFmtId="4" fontId="18" fillId="0" borderId="0" xfId="0" applyNumberFormat="1" applyFont="1" applyAlignment="1">
      <alignment horizontal="left" indent="1"/>
    </xf>
    <xf numFmtId="4" fontId="18" fillId="0" borderId="0" xfId="0" applyNumberFormat="1" applyFont="1" applyAlignment="1">
      <alignment horizontal="center"/>
    </xf>
    <xf numFmtId="4" fontId="19" fillId="0" borderId="1" xfId="0" applyNumberFormat="1" applyFont="1" applyBorder="1" applyAlignment="1">
      <alignment horizontal="center" vertical="center"/>
    </xf>
    <xf numFmtId="4" fontId="19" fillId="0" borderId="6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0" fillId="0" borderId="0" xfId="0" applyNumberFormat="1" applyAlignment="1">
      <alignment wrapText="1"/>
    </xf>
    <xf numFmtId="4" fontId="0" fillId="0" borderId="0" xfId="0" applyNumberFormat="1" applyAlignment="1">
      <alignment horizontal="left" vertical="center" wrapText="1"/>
    </xf>
    <xf numFmtId="4" fontId="0" fillId="0" borderId="0" xfId="0" applyNumberFormat="1" applyAlignment="1">
      <alignment horizontal="center" vertical="center"/>
    </xf>
    <xf numFmtId="4" fontId="8" fillId="2" borderId="0" xfId="0" applyNumberFormat="1" applyFont="1" applyFill="1" applyAlignment="1">
      <alignment horizontal="center" vertical="center" wrapText="1"/>
    </xf>
    <xf numFmtId="4" fontId="10" fillId="0" borderId="0" xfId="4" applyNumberFormat="1" applyFont="1" applyAlignment="1">
      <alignment horizontal="center" vertical="center"/>
    </xf>
    <xf numFmtId="4" fontId="14" fillId="3" borderId="0" xfId="0" applyNumberFormat="1" applyFont="1" applyFill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21" fillId="0" borderId="0" xfId="0" applyFont="1" applyAlignment="1">
      <alignment vertical="top"/>
    </xf>
    <xf numFmtId="10" fontId="0" fillId="0" borderId="0" xfId="0" applyNumberFormat="1" applyAlignment="1">
      <alignment vertical="top"/>
    </xf>
    <xf numFmtId="10" fontId="0" fillId="0" borderId="0" xfId="0" applyNumberFormat="1" applyAlignment="1">
      <alignment horizontal="center" vertical="center"/>
    </xf>
    <xf numFmtId="4" fontId="18" fillId="0" borderId="0" xfId="0" applyNumberFormat="1" applyFont="1" applyAlignment="1">
      <alignment vertical="top"/>
    </xf>
    <xf numFmtId="165" fontId="14" fillId="3" borderId="1" xfId="0" applyNumberFormat="1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1" fontId="12" fillId="3" borderId="1" xfId="0" applyNumberFormat="1" applyFont="1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4" fontId="10" fillId="0" borderId="1" xfId="0" applyNumberFormat="1" applyFont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65" fontId="24" fillId="0" borderId="2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4" fontId="24" fillId="0" borderId="2" xfId="0" applyNumberFormat="1" applyFont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1" fontId="10" fillId="2" borderId="7" xfId="0" applyNumberFormat="1" applyFont="1" applyFill="1" applyBorder="1" applyAlignment="1">
      <alignment horizontal="center" vertical="center" wrapText="1"/>
    </xf>
    <xf numFmtId="1" fontId="9" fillId="2" borderId="2" xfId="0" applyNumberFormat="1" applyFont="1" applyFill="1" applyBorder="1" applyAlignment="1">
      <alignment horizontal="center" vertical="center" wrapText="1"/>
    </xf>
    <xf numFmtId="4" fontId="12" fillId="3" borderId="6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0" fillId="0" borderId="0" xfId="0" applyNumberFormat="1" applyAlignment="1">
      <alignment vertical="top" wrapText="1"/>
    </xf>
    <xf numFmtId="0" fontId="10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 indent="1"/>
    </xf>
    <xf numFmtId="0" fontId="11" fillId="0" borderId="7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4" fillId="2" borderId="2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1" fontId="6" fillId="0" borderId="0" xfId="0" applyNumberFormat="1" applyFont="1" applyAlignment="1">
      <alignment horizontal="right" vertical="top" wrapText="1"/>
    </xf>
    <xf numFmtId="1" fontId="27" fillId="0" borderId="0" xfId="0" applyNumberFormat="1" applyFont="1" applyAlignment="1">
      <alignment horizontal="center" vertical="top"/>
    </xf>
    <xf numFmtId="0" fontId="28" fillId="0" borderId="10" xfId="0" applyFont="1" applyBorder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1" fontId="27" fillId="0" borderId="0" xfId="0" applyNumberFormat="1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top" wrapText="1"/>
    </xf>
    <xf numFmtId="0" fontId="22" fillId="0" borderId="0" xfId="0" applyFont="1" applyAlignment="1">
      <alignment horizontal="justify" vertical="top" wrapText="1"/>
    </xf>
    <xf numFmtId="0" fontId="21" fillId="0" borderId="0" xfId="0" applyFont="1" applyAlignment="1">
      <alignment horizontal="center" vertical="top"/>
    </xf>
    <xf numFmtId="4" fontId="24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4" fontId="11" fillId="0" borderId="7" xfId="0" applyNumberFormat="1" applyFont="1" applyBorder="1" applyAlignment="1">
      <alignment horizontal="right" vertical="center" wrapText="1"/>
    </xf>
    <xf numFmtId="4" fontId="11" fillId="0" borderId="4" xfId="0" applyNumberFormat="1" applyFont="1" applyBorder="1" applyAlignment="1">
      <alignment horizontal="right" vertical="center" wrapText="1"/>
    </xf>
    <xf numFmtId="4" fontId="11" fillId="0" borderId="5" xfId="0" applyNumberFormat="1" applyFont="1" applyBorder="1" applyAlignment="1">
      <alignment horizontal="right" vertical="center" wrapText="1"/>
    </xf>
    <xf numFmtId="49" fontId="22" fillId="0" borderId="0" xfId="0" applyNumberFormat="1" applyFont="1" applyAlignment="1">
      <alignment horizontal="left" vertical="center" wrapText="1"/>
    </xf>
    <xf numFmtId="0" fontId="24" fillId="2" borderId="1" xfId="0" applyFont="1" applyFill="1" applyBorder="1" applyAlignment="1">
      <alignment horizontal="center" vertical="center" wrapText="1"/>
    </xf>
    <xf numFmtId="4" fontId="24" fillId="0" borderId="7" xfId="0" applyNumberFormat="1" applyFont="1" applyBorder="1" applyAlignment="1">
      <alignment horizontal="center" vertical="center" wrapText="1"/>
    </xf>
    <xf numFmtId="4" fontId="24" fillId="0" borderId="4" xfId="0" applyNumberFormat="1" applyFont="1" applyBorder="1" applyAlignment="1">
      <alignment horizontal="center" vertical="center" wrapText="1"/>
    </xf>
    <xf numFmtId="4" fontId="24" fillId="0" borderId="5" xfId="0" applyNumberFormat="1" applyFont="1" applyBorder="1" applyAlignment="1">
      <alignment horizontal="center" vertical="center" wrapText="1"/>
    </xf>
    <xf numFmtId="4" fontId="24" fillId="0" borderId="2" xfId="0" applyNumberFormat="1" applyFont="1" applyBorder="1" applyAlignment="1">
      <alignment horizontal="center" vertical="center" wrapText="1"/>
    </xf>
    <xf numFmtId="4" fontId="24" fillId="0" borderId="6" xfId="0" applyNumberFormat="1" applyFont="1" applyBorder="1" applyAlignment="1">
      <alignment horizontal="center" vertical="center" wrapText="1"/>
    </xf>
    <xf numFmtId="1" fontId="15" fillId="0" borderId="2" xfId="0" applyNumberFormat="1" applyFont="1" applyBorder="1" applyAlignment="1">
      <alignment horizontal="center" vertical="center" wrapText="1"/>
    </xf>
    <xf numFmtId="1" fontId="15" fillId="0" borderId="3" xfId="0" applyNumberFormat="1" applyFont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</cellXfs>
  <cellStyles count="12">
    <cellStyle name="xl28" xfId="1"/>
    <cellStyle name="Обычный" xfId="0" builtinId="0"/>
    <cellStyle name="Обычный 2" xfId="2"/>
    <cellStyle name="Обычный 2 2" xfId="5"/>
    <cellStyle name="Обычный 3" xfId="3"/>
    <cellStyle name="Обычный 3 2" xfId="6"/>
    <cellStyle name="Обычный 4" xfId="4"/>
    <cellStyle name="Обычный 4 2" xfId="7"/>
    <cellStyle name="Обычный 5" xfId="8"/>
    <cellStyle name="Обычный 7" xfId="9"/>
    <cellStyle name="Обычный 8" xfId="10"/>
    <cellStyle name="Обычный 9" xfId="1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304800</xdr:rowOff>
    </xdr:from>
    <xdr:to>
      <xdr:col>5</xdr:col>
      <xdr:colOff>561975</xdr:colOff>
      <xdr:row>6</xdr:row>
      <xdr:rowOff>590550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9C9A9168-89E1-4AC0-9F32-8F7FFACD6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383857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114300</xdr:rowOff>
    </xdr:from>
    <xdr:to>
      <xdr:col>11</xdr:col>
      <xdr:colOff>1047750</xdr:colOff>
      <xdr:row>6</xdr:row>
      <xdr:rowOff>419100</xdr:rowOff>
    </xdr:to>
    <xdr:pic>
      <xdr:nvPicPr>
        <xdr:cNvPr id="3" name="Picture 1" descr="C:\Temp\KClipboardExport\7d4qbwfz.gif">
          <a:extLst>
            <a:ext uri="{FF2B5EF4-FFF2-40B4-BE49-F238E27FC236}">
              <a16:creationId xmlns="" xmlns:a16="http://schemas.microsoft.com/office/drawing/2014/main" id="{912DADF2-87BE-4A40-B7DB-E7A153E27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667875" y="364807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6</xdr:row>
      <xdr:rowOff>447675</xdr:rowOff>
    </xdr:from>
    <xdr:to>
      <xdr:col>9</xdr:col>
      <xdr:colOff>866775</xdr:colOff>
      <xdr:row>6</xdr:row>
      <xdr:rowOff>819150</xdr:rowOff>
    </xdr:to>
    <xdr:pic>
      <xdr:nvPicPr>
        <xdr:cNvPr id="4" name="Picture 21" descr="C:\Temp\KClipboardExport\sssqsznq.gif">
          <a:extLst>
            <a:ext uri="{FF2B5EF4-FFF2-40B4-BE49-F238E27FC236}">
              <a16:creationId xmlns="" xmlns:a16="http://schemas.microsoft.com/office/drawing/2014/main" id="{0FCE641F-55D8-4494-8DC6-A886E504A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3981450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6</xdr:row>
      <xdr:rowOff>657225</xdr:rowOff>
    </xdr:from>
    <xdr:to>
      <xdr:col>10</xdr:col>
      <xdr:colOff>704850</xdr:colOff>
      <xdr:row>6</xdr:row>
      <xdr:rowOff>933450</xdr:rowOff>
    </xdr:to>
    <xdr:pic>
      <xdr:nvPicPr>
        <xdr:cNvPr id="5" name="Picture 19" descr="C:\Temp\KClipboardExport\8c4wnzhy.gif">
          <a:extLst>
            <a:ext uri="{FF2B5EF4-FFF2-40B4-BE49-F238E27FC236}">
              <a16:creationId xmlns="" xmlns:a16="http://schemas.microsoft.com/office/drawing/2014/main" id="{6ECE78A5-5208-4F8E-BAAC-DEF80DD22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419100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5</xdr:row>
      <xdr:rowOff>238125</xdr:rowOff>
    </xdr:from>
    <xdr:to>
      <xdr:col>11</xdr:col>
      <xdr:colOff>647700</xdr:colOff>
      <xdr:row>5</xdr:row>
      <xdr:rowOff>571500</xdr:rowOff>
    </xdr:to>
    <xdr:pic>
      <xdr:nvPicPr>
        <xdr:cNvPr id="6" name="Picture 1" descr="C:\Temp\KClipboardExport\7d4qbwfz.gif">
          <a:extLst>
            <a:ext uri="{FF2B5EF4-FFF2-40B4-BE49-F238E27FC236}">
              <a16:creationId xmlns="" xmlns:a16="http://schemas.microsoft.com/office/drawing/2014/main" id="{DDA15D77-69EE-458E-B509-21F5310D3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648825" y="2895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95250</xdr:colOff>
      <xdr:row>9</xdr:row>
      <xdr:rowOff>9525</xdr:rowOff>
    </xdr:from>
    <xdr:to>
      <xdr:col>10</xdr:col>
      <xdr:colOff>647700</xdr:colOff>
      <xdr:row>9</xdr:row>
      <xdr:rowOff>276225</xdr:rowOff>
    </xdr:to>
    <xdr:pic>
      <xdr:nvPicPr>
        <xdr:cNvPr id="7" name="Picture 1" descr="C:\Temp\KClipboardExport\7d4qbwfz.gif">
          <a:extLst>
            <a:ext uri="{FF2B5EF4-FFF2-40B4-BE49-F238E27FC236}">
              <a16:creationId xmlns="" xmlns:a16="http://schemas.microsoft.com/office/drawing/2014/main" id="{73EA519A-3016-4C22-A7C5-61A02BD95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943975" y="813435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219075</xdr:colOff>
      <xdr:row>2</xdr:row>
      <xdr:rowOff>0</xdr:rowOff>
    </xdr:from>
    <xdr:ext cx="266700" cy="0"/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BFF4173D-5EDE-46DD-A855-42EDFF001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53475" y="381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114300</xdr:colOff>
      <xdr:row>6</xdr:row>
      <xdr:rowOff>295275</xdr:rowOff>
    </xdr:from>
    <xdr:ext cx="447675" cy="0"/>
    <xdr:pic>
      <xdr:nvPicPr>
        <xdr:cNvPr id="3" name="Рисунок 1" descr="C:\Temp\KClipboardExport\l41eo45a.gif">
          <a:extLst>
            <a:ext uri="{FF2B5EF4-FFF2-40B4-BE49-F238E27FC236}">
              <a16:creationId xmlns="" xmlns:a16="http://schemas.microsoft.com/office/drawing/2014/main" id="{E40D2807-0ACD-4215-AE25-FB3BAEA4E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600700" y="13335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28575</xdr:colOff>
      <xdr:row>6</xdr:row>
      <xdr:rowOff>419100</xdr:rowOff>
    </xdr:from>
    <xdr:ext cx="561975" cy="0"/>
    <xdr:pic>
      <xdr:nvPicPr>
        <xdr:cNvPr id="4" name="Picture 21" descr="C:\Temp\KClipboardExport\sssqsznq.gif">
          <a:extLst>
            <a:ext uri="{FF2B5EF4-FFF2-40B4-BE49-F238E27FC236}">
              <a16:creationId xmlns="" xmlns:a16="http://schemas.microsoft.com/office/drawing/2014/main" id="{BABD2008-B8F4-4624-BD90-39DFCEB17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3375" y="13335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6</xdr:row>
      <xdr:rowOff>638175</xdr:rowOff>
    </xdr:from>
    <xdr:ext cx="638175" cy="0"/>
    <xdr:pic>
      <xdr:nvPicPr>
        <xdr:cNvPr id="5" name="Picture 19" descr="C:\Temp\KClipboardExport\8c4wnzhy.gif">
          <a:extLst>
            <a:ext uri="{FF2B5EF4-FFF2-40B4-BE49-F238E27FC236}">
              <a16:creationId xmlns="" xmlns:a16="http://schemas.microsoft.com/office/drawing/2014/main" id="{0B316F54-0C0E-4756-84DC-5E4C9F3CD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13335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219075</xdr:colOff>
      <xdr:row>7</xdr:row>
      <xdr:rowOff>228600</xdr:rowOff>
    </xdr:from>
    <xdr:ext cx="266700" cy="0"/>
    <xdr:pic>
      <xdr:nvPicPr>
        <xdr:cNvPr id="6" name="Рисунок 1" descr="C:\Temp\KClipboardExport\l41eo45a.gif">
          <a:extLst>
            <a:ext uri="{FF2B5EF4-FFF2-40B4-BE49-F238E27FC236}">
              <a16:creationId xmlns="" xmlns:a16="http://schemas.microsoft.com/office/drawing/2014/main" id="{1D30248B-74B0-405D-8B98-3968BD6C6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34275" y="1524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219075</xdr:colOff>
      <xdr:row>7</xdr:row>
      <xdr:rowOff>228600</xdr:rowOff>
    </xdr:from>
    <xdr:ext cx="266700" cy="0"/>
    <xdr:pic>
      <xdr:nvPicPr>
        <xdr:cNvPr id="7" name="Рисунок 1" descr="C:\Temp\KClipboardExport\l41eo45a.gif">
          <a:extLst>
            <a:ext uri="{FF2B5EF4-FFF2-40B4-BE49-F238E27FC236}">
              <a16:creationId xmlns="" xmlns:a16="http://schemas.microsoft.com/office/drawing/2014/main" id="{581A64B7-FCAB-4781-ADB5-BFDFF0E54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34275" y="1524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85725</xdr:colOff>
      <xdr:row>6</xdr:row>
      <xdr:rowOff>285750</xdr:rowOff>
    </xdr:from>
    <xdr:ext cx="523875" cy="323850"/>
    <xdr:pic>
      <xdr:nvPicPr>
        <xdr:cNvPr id="8" name="Рисунок 1" descr="C:\Temp\KClipboardExport\l41eo45a.gif">
          <a:extLst>
            <a:ext uri="{FF2B5EF4-FFF2-40B4-BE49-F238E27FC236}">
              <a16:creationId xmlns="" xmlns:a16="http://schemas.microsoft.com/office/drawing/2014/main" id="{5DABE090-36E5-4320-97C4-69F17DA5C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572125" y="13335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19050</xdr:colOff>
      <xdr:row>6</xdr:row>
      <xdr:rowOff>600075</xdr:rowOff>
    </xdr:from>
    <xdr:ext cx="838200" cy="361950"/>
    <xdr:pic>
      <xdr:nvPicPr>
        <xdr:cNvPr id="9" name="Picture 21" descr="C:\Temp\KClipboardExport\sssqsznq.gif">
          <a:extLst>
            <a:ext uri="{FF2B5EF4-FFF2-40B4-BE49-F238E27FC236}">
              <a16:creationId xmlns="" xmlns:a16="http://schemas.microsoft.com/office/drawing/2014/main" id="{7516A778-062B-4A2E-B0AD-924893E87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1333500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72390</xdr:colOff>
      <xdr:row>6</xdr:row>
      <xdr:rowOff>912495</xdr:rowOff>
    </xdr:from>
    <xdr:ext cx="638175" cy="266700"/>
    <xdr:pic>
      <xdr:nvPicPr>
        <xdr:cNvPr id="10" name="Picture 19" descr="C:\Temp\KClipboardExport\8c4wnzhy.gif">
          <a:extLst>
            <a:ext uri="{FF2B5EF4-FFF2-40B4-BE49-F238E27FC236}">
              <a16:creationId xmlns="" xmlns:a16="http://schemas.microsoft.com/office/drawing/2014/main" id="{ACB33DAE-1153-49D7-B96D-A3CE0253E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6790" y="1331595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304800</xdr:colOff>
      <xdr:row>7</xdr:row>
      <xdr:rowOff>9525</xdr:rowOff>
    </xdr:from>
    <xdr:ext cx="266700" cy="200025"/>
    <xdr:pic>
      <xdr:nvPicPr>
        <xdr:cNvPr id="11" name="Рисунок 1" descr="C:\Temp\KClipboardExport\l41eo45a.gif">
          <a:extLst>
            <a:ext uri="{FF2B5EF4-FFF2-40B4-BE49-F238E27FC236}">
              <a16:creationId xmlns="" xmlns:a16="http://schemas.microsoft.com/office/drawing/2014/main" id="{52C2A576-B4BB-4434-860F-52AD25762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20000" y="13430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1009650</xdr:colOff>
      <xdr:row>5</xdr:row>
      <xdr:rowOff>28575</xdr:rowOff>
    </xdr:from>
    <xdr:ext cx="11766" cy="161925"/>
    <xdr:pic>
      <xdr:nvPicPr>
        <xdr:cNvPr id="12" name="Рисунок 5">
          <a:extLst>
            <a:ext uri="{FF2B5EF4-FFF2-40B4-BE49-F238E27FC236}">
              <a16:creationId xmlns="" xmlns:a16="http://schemas.microsoft.com/office/drawing/2014/main" id="{85CE31FB-12DB-4A79-9FDD-B5CE21838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981075"/>
          <a:ext cx="11766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147918</xdr:colOff>
      <xdr:row>4</xdr:row>
      <xdr:rowOff>303680</xdr:rowOff>
    </xdr:from>
    <xdr:ext cx="447675" cy="342899"/>
    <xdr:pic>
      <xdr:nvPicPr>
        <xdr:cNvPr id="13" name="Рисунок 5">
          <a:extLst>
            <a:ext uri="{FF2B5EF4-FFF2-40B4-BE49-F238E27FC236}">
              <a16:creationId xmlns="" xmlns:a16="http://schemas.microsoft.com/office/drawing/2014/main" id="{33C3DDD9-8AA5-4987-85A1-9D6378F44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4718" y="951380"/>
          <a:ext cx="447675" cy="34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219075</xdr:colOff>
      <xdr:row>4</xdr:row>
      <xdr:rowOff>0</xdr:rowOff>
    </xdr:from>
    <xdr:ext cx="266700" cy="0"/>
    <xdr:pic>
      <xdr:nvPicPr>
        <xdr:cNvPr id="14" name="Рисунок 13" descr="C:\Temp\KClipboardExport\l41eo45a.gif">
          <a:extLst>
            <a:ext uri="{FF2B5EF4-FFF2-40B4-BE49-F238E27FC236}">
              <a16:creationId xmlns="" xmlns:a16="http://schemas.microsoft.com/office/drawing/2014/main" id="{CE8658E2-39D5-470D-9216-45109BDE4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53475" y="762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No name" id="{4212B1B1-388A-4073-9177-2C581E45C836}" userId="No name" providerId="None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X13"/>
  <sheetViews>
    <sheetView tabSelected="1" zoomScaleNormal="100" workbookViewId="0">
      <selection activeCell="S6" sqref="S6"/>
    </sheetView>
  </sheetViews>
  <sheetFormatPr defaultRowHeight="15" x14ac:dyDescent="0.25"/>
  <cols>
    <col min="1" max="1" width="3.5703125" customWidth="1"/>
    <col min="2" max="2" width="40.5703125" customWidth="1"/>
    <col min="3" max="5" width="11.7109375" bestFit="1" customWidth="1"/>
    <col min="6" max="6" width="12.7109375" bestFit="1" customWidth="1"/>
    <col min="7" max="7" width="8.7109375" customWidth="1"/>
    <col min="8" max="8" width="9.7109375" customWidth="1"/>
    <col min="9" max="9" width="12.7109375" bestFit="1" customWidth="1"/>
    <col min="10" max="10" width="13.140625" customWidth="1"/>
    <col min="11" max="11" width="11.28515625" customWidth="1"/>
    <col min="12" max="12" width="15.85546875" customWidth="1"/>
    <col min="13" max="13" width="0.85546875" hidden="1" customWidth="1"/>
    <col min="14" max="14" width="0.85546875" style="33" customWidth="1"/>
    <col min="15" max="15" width="11.5703125" style="20" hidden="1" customWidth="1"/>
    <col min="16" max="16" width="8" style="20" bestFit="1" customWidth="1"/>
    <col min="17" max="17" width="6.5703125" style="20" bestFit="1" customWidth="1"/>
    <col min="18" max="18" width="5.5703125" style="20" bestFit="1" customWidth="1"/>
    <col min="19" max="19" width="22.5703125" style="20" customWidth="1"/>
    <col min="20" max="20" width="28" style="20" customWidth="1"/>
    <col min="21" max="24" width="9.140625" style="20"/>
  </cols>
  <sheetData>
    <row r="1" spans="1:19" ht="62.25" customHeight="1" x14ac:dyDescent="0.25">
      <c r="A1" s="75" t="s">
        <v>15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19"/>
    </row>
    <row r="2" spans="1:19" ht="29.25" customHeight="1" x14ac:dyDescent="0.25">
      <c r="A2" s="88" t="s">
        <v>49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19"/>
    </row>
    <row r="3" spans="1:19" x14ac:dyDescent="0.25">
      <c r="A3" s="77" t="s">
        <v>14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29"/>
    </row>
    <row r="4" spans="1:19" x14ac:dyDescent="0.25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29"/>
    </row>
    <row r="5" spans="1:19" ht="102.75" customHeight="1" x14ac:dyDescent="0.25">
      <c r="A5" s="78" t="s">
        <v>16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30"/>
    </row>
    <row r="6" spans="1:19" ht="69" customHeight="1" x14ac:dyDescent="0.25">
      <c r="A6" s="79" t="s">
        <v>0</v>
      </c>
      <c r="B6" s="81" t="s">
        <v>3</v>
      </c>
      <c r="C6" s="83" t="s">
        <v>11</v>
      </c>
      <c r="D6" s="84"/>
      <c r="E6" s="84"/>
      <c r="F6" s="85"/>
      <c r="G6" s="81" t="s">
        <v>13</v>
      </c>
      <c r="H6" s="81" t="s">
        <v>4</v>
      </c>
      <c r="I6" s="87" t="s">
        <v>2</v>
      </c>
      <c r="J6" s="87"/>
      <c r="K6" s="87"/>
      <c r="L6" s="1" t="s">
        <v>7</v>
      </c>
      <c r="M6" s="34"/>
    </row>
    <row r="7" spans="1:19" ht="87" customHeight="1" x14ac:dyDescent="0.25">
      <c r="A7" s="80"/>
      <c r="B7" s="82"/>
      <c r="C7" s="13" t="s">
        <v>8</v>
      </c>
      <c r="D7" s="13" t="s">
        <v>9</v>
      </c>
      <c r="E7" s="13" t="s">
        <v>10</v>
      </c>
      <c r="F7" s="2"/>
      <c r="G7" s="86"/>
      <c r="H7" s="86"/>
      <c r="I7" s="7" t="s">
        <v>5</v>
      </c>
      <c r="J7" s="8" t="s">
        <v>1</v>
      </c>
      <c r="K7" s="8" t="s">
        <v>12</v>
      </c>
      <c r="L7" s="3"/>
      <c r="M7" s="34" t="s">
        <v>19</v>
      </c>
      <c r="N7" s="33" t="s">
        <v>20</v>
      </c>
      <c r="P7" s="23"/>
    </row>
    <row r="8" spans="1:19" ht="120" x14ac:dyDescent="0.25">
      <c r="A8" s="4">
        <v>1</v>
      </c>
      <c r="B8" s="71" t="s">
        <v>47</v>
      </c>
      <c r="C8" s="68">
        <v>12000</v>
      </c>
      <c r="D8" s="27">
        <v>16800</v>
      </c>
      <c r="E8" s="27">
        <v>14400</v>
      </c>
      <c r="F8" s="18">
        <f t="shared" ref="F8" si="0">SUM(C8:E8)</f>
        <v>43200</v>
      </c>
      <c r="G8" s="68">
        <v>5</v>
      </c>
      <c r="H8" s="16">
        <v>3</v>
      </c>
      <c r="I8" s="15">
        <f t="shared" ref="I8" si="1">AVERAGE(C8:E8)</f>
        <v>14400</v>
      </c>
      <c r="J8" s="15">
        <f t="shared" ref="J8" si="2">STDEV(C8:E8)</f>
        <v>2400</v>
      </c>
      <c r="K8" s="17">
        <f t="shared" ref="K8" si="3">J8/I8</f>
        <v>0.16669999999999999</v>
      </c>
      <c r="L8" s="18">
        <f t="shared" ref="L8" si="4">I8*G8</f>
        <v>72000</v>
      </c>
      <c r="M8" s="35" t="s">
        <v>46</v>
      </c>
      <c r="O8" s="21">
        <f t="shared" ref="O8" si="5">C8*G8</f>
        <v>60000</v>
      </c>
      <c r="P8" s="24"/>
      <c r="Q8" s="22"/>
      <c r="R8" s="22"/>
      <c r="S8" s="21"/>
    </row>
    <row r="9" spans="1:19" s="20" customFormat="1" ht="17.25" customHeight="1" x14ac:dyDescent="0.25">
      <c r="A9" s="14"/>
      <c r="B9" s="14"/>
      <c r="C9" s="14"/>
      <c r="D9" s="14">
        <v>0</v>
      </c>
      <c r="E9" s="14"/>
      <c r="F9" s="10"/>
      <c r="G9" s="9"/>
      <c r="H9" s="9"/>
      <c r="I9" s="11"/>
      <c r="J9" s="11"/>
      <c r="K9" s="12"/>
      <c r="L9" s="11"/>
      <c r="M9" s="36"/>
      <c r="N9" s="37"/>
      <c r="O9" s="25">
        <f>SUM(O8:O8)</f>
        <v>60000</v>
      </c>
      <c r="P9" s="26"/>
    </row>
    <row r="10" spans="1:19" s="20" customFormat="1" ht="25.5" customHeight="1" x14ac:dyDescent="0.25">
      <c r="A10" s="72" t="s">
        <v>6</v>
      </c>
      <c r="B10" s="73"/>
      <c r="C10" s="73"/>
      <c r="D10" s="73"/>
      <c r="E10" s="73"/>
      <c r="F10" s="73"/>
      <c r="G10" s="73"/>
      <c r="H10" s="73"/>
      <c r="I10" s="73"/>
      <c r="J10" s="73"/>
      <c r="K10" s="5"/>
      <c r="L10" s="6">
        <f>SUM(L8:L8)</f>
        <v>72000</v>
      </c>
      <c r="M10" s="34"/>
      <c r="N10" s="33"/>
      <c r="O10" s="31"/>
      <c r="P10" s="33"/>
    </row>
    <row r="11" spans="1:19" s="20" customFormat="1" ht="24" customHeight="1" x14ac:dyDescent="0.25">
      <c r="A11" s="72" t="s">
        <v>17</v>
      </c>
      <c r="B11" s="73"/>
      <c r="C11" s="73"/>
      <c r="D11" s="73"/>
      <c r="E11" s="73"/>
      <c r="F11" s="73"/>
      <c r="G11" s="73"/>
      <c r="H11" s="73"/>
      <c r="I11" s="73"/>
      <c r="J11" s="73"/>
      <c r="K11" s="74"/>
      <c r="L11" s="6">
        <f>O9</f>
        <v>60000</v>
      </c>
      <c r="M11" s="34"/>
      <c r="N11" s="33"/>
      <c r="O11" s="32"/>
      <c r="P11" s="33"/>
    </row>
    <row r="12" spans="1:19" x14ac:dyDescent="0.25">
      <c r="B12" t="s">
        <v>48</v>
      </c>
    </row>
    <row r="13" spans="1:19" s="20" customForma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 s="33"/>
    </row>
  </sheetData>
  <mergeCells count="13">
    <mergeCell ref="A10:J10"/>
    <mergeCell ref="A11:K11"/>
    <mergeCell ref="A1:L1"/>
    <mergeCell ref="A3:L3"/>
    <mergeCell ref="A5:L5"/>
    <mergeCell ref="A6:A7"/>
    <mergeCell ref="B6:B7"/>
    <mergeCell ref="C6:F6"/>
    <mergeCell ref="G6:G7"/>
    <mergeCell ref="H6:H7"/>
    <mergeCell ref="I6:K6"/>
    <mergeCell ref="A4:L4"/>
    <mergeCell ref="A2:L2"/>
  </mergeCells>
  <phoneticPr fontId="20" type="noConversion"/>
  <printOptions horizontalCentered="1"/>
  <pageMargins left="0.39370078740157483" right="0.39370078740157483" top="0.59055118110236227" bottom="0.59055118110236227" header="0" footer="0"/>
  <pageSetup paperSize="9" scale="8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B41"/>
  <sheetViews>
    <sheetView view="pageBreakPreview" topLeftCell="A16" zoomScale="110" zoomScaleNormal="100" zoomScaleSheetLayoutView="110" workbookViewId="0">
      <selection activeCell="Q30" sqref="Q30:Q31"/>
    </sheetView>
  </sheetViews>
  <sheetFormatPr defaultColWidth="9.140625" defaultRowHeight="15" x14ac:dyDescent="0.25"/>
  <cols>
    <col min="1" max="1" width="5.42578125" style="40" customWidth="1"/>
    <col min="2" max="2" width="33.7109375" style="38" customWidth="1"/>
    <col min="3" max="3" width="10.85546875" style="38" customWidth="1"/>
    <col min="4" max="4" width="11.140625" style="38" customWidth="1"/>
    <col min="5" max="5" width="11.42578125" style="38" customWidth="1"/>
    <col min="6" max="6" width="10.28515625" style="38" hidden="1" customWidth="1"/>
    <col min="7" max="7" width="8.5703125" style="38" hidden="1" customWidth="1"/>
    <col min="8" max="8" width="10.140625" style="38" customWidth="1"/>
    <col min="9" max="10" width="12.28515625" style="38" customWidth="1"/>
    <col min="11" max="11" width="13.28515625" style="38" customWidth="1"/>
    <col min="12" max="12" width="12.7109375" style="38" customWidth="1"/>
    <col min="13" max="13" width="13.5703125" style="38" customWidth="1"/>
    <col min="14" max="14" width="14.140625" style="38" customWidth="1"/>
    <col min="15" max="15" width="14.7109375" style="38" customWidth="1"/>
    <col min="16" max="16" width="14.42578125" style="38" customWidth="1"/>
    <col min="17" max="17" width="20.28515625" style="38" customWidth="1"/>
    <col min="18" max="18" width="0.85546875" style="39" customWidth="1"/>
    <col min="19" max="19" width="13.28515625" style="39" hidden="1" customWidth="1"/>
    <col min="20" max="20" width="9.140625" style="39" hidden="1" customWidth="1"/>
    <col min="21" max="21" width="3.42578125" style="39" hidden="1" customWidth="1"/>
    <col min="22" max="23" width="9.140625" style="39" hidden="1" customWidth="1"/>
    <col min="24" max="28" width="9.140625" style="39"/>
    <col min="29" max="16384" width="9.140625" style="38"/>
  </cols>
  <sheetData>
    <row r="1" spans="1:28" ht="48" customHeight="1" x14ac:dyDescent="0.25">
      <c r="A1" s="92" t="s">
        <v>15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spans="1:28" ht="18.75" x14ac:dyDescent="0.25">
      <c r="A2" s="93" t="s">
        <v>43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</row>
    <row r="3" spans="1:28" ht="24.75" customHeight="1" x14ac:dyDescent="0.25">
      <c r="A3" s="94" t="s">
        <v>18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</row>
    <row r="4" spans="1:28" ht="87" customHeight="1" x14ac:dyDescent="0.25">
      <c r="A4" s="95" t="s">
        <v>42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</row>
    <row r="5" spans="1:28" x14ac:dyDescent="0.25">
      <c r="A5" s="97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</row>
    <row r="6" spans="1:28" s="44" customFormat="1" ht="63.75" customHeight="1" x14ac:dyDescent="0.25">
      <c r="A6" s="112" t="s">
        <v>0</v>
      </c>
      <c r="B6" s="90" t="s">
        <v>3</v>
      </c>
      <c r="C6" s="115" t="s">
        <v>41</v>
      </c>
      <c r="D6" s="116"/>
      <c r="E6" s="116"/>
      <c r="F6" s="116"/>
      <c r="G6" s="117"/>
      <c r="H6" s="90" t="s">
        <v>40</v>
      </c>
      <c r="I6" s="90" t="s">
        <v>39</v>
      </c>
      <c r="J6" s="106"/>
      <c r="K6" s="90" t="s">
        <v>38</v>
      </c>
      <c r="L6" s="90" t="s">
        <v>37</v>
      </c>
      <c r="M6" s="107" t="s">
        <v>2</v>
      </c>
      <c r="N6" s="108"/>
      <c r="O6" s="109"/>
      <c r="P6" s="110" t="s">
        <v>36</v>
      </c>
      <c r="Q6" s="100" t="s">
        <v>35</v>
      </c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</row>
    <row r="7" spans="1:28" s="44" customFormat="1" ht="97.15" customHeight="1" x14ac:dyDescent="0.25">
      <c r="A7" s="113"/>
      <c r="B7" s="114"/>
      <c r="C7" s="61" t="s">
        <v>8</v>
      </c>
      <c r="D7" s="61" t="s">
        <v>9</v>
      </c>
      <c r="E7" s="61" t="s">
        <v>10</v>
      </c>
      <c r="F7" s="61" t="s">
        <v>34</v>
      </c>
      <c r="G7" s="61" t="s">
        <v>33</v>
      </c>
      <c r="H7" s="91"/>
      <c r="I7" s="91"/>
      <c r="J7" s="106"/>
      <c r="K7" s="91"/>
      <c r="L7" s="91"/>
      <c r="M7" s="60" t="s">
        <v>5</v>
      </c>
      <c r="N7" s="59" t="s">
        <v>1</v>
      </c>
      <c r="O7" s="58" t="s">
        <v>32</v>
      </c>
      <c r="P7" s="111"/>
      <c r="Q7" s="100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</row>
    <row r="8" spans="1:28" s="49" customFormat="1" ht="27" customHeight="1" x14ac:dyDescent="0.25">
      <c r="A8" s="56">
        <v>1</v>
      </c>
      <c r="B8" s="63">
        <v>2</v>
      </c>
      <c r="C8" s="56">
        <v>3</v>
      </c>
      <c r="D8" s="56">
        <v>4</v>
      </c>
      <c r="E8" s="56">
        <v>5</v>
      </c>
      <c r="F8" s="56">
        <v>6</v>
      </c>
      <c r="G8" s="56">
        <v>7</v>
      </c>
      <c r="H8" s="56">
        <v>6</v>
      </c>
      <c r="I8" s="56">
        <v>7</v>
      </c>
      <c r="J8" s="56" t="s">
        <v>31</v>
      </c>
      <c r="K8" s="57">
        <v>9</v>
      </c>
      <c r="L8" s="57" t="s">
        <v>30</v>
      </c>
      <c r="M8" s="57" t="s">
        <v>29</v>
      </c>
      <c r="N8" s="57">
        <v>12</v>
      </c>
      <c r="O8" s="57">
        <v>13</v>
      </c>
      <c r="P8" s="57">
        <v>14</v>
      </c>
      <c r="Q8" s="56" t="s">
        <v>28</v>
      </c>
      <c r="R8" s="33" t="s">
        <v>27</v>
      </c>
      <c r="S8" s="50" t="s">
        <v>26</v>
      </c>
      <c r="T8" s="50"/>
      <c r="U8" s="50"/>
      <c r="V8" s="50"/>
      <c r="W8" s="50"/>
      <c r="X8" s="50"/>
      <c r="Y8" s="50"/>
      <c r="Z8" s="50"/>
      <c r="AA8" s="50"/>
      <c r="AB8" s="50"/>
    </row>
    <row r="9" spans="1:28" s="49" customFormat="1" x14ac:dyDescent="0.25">
      <c r="A9" s="62">
        <v>1</v>
      </c>
      <c r="B9" s="65"/>
      <c r="C9" s="67"/>
      <c r="D9" s="27"/>
      <c r="E9" s="27"/>
      <c r="F9" s="55"/>
      <c r="G9" s="55"/>
      <c r="H9" s="55"/>
      <c r="I9" s="52"/>
      <c r="J9" s="51">
        <f t="shared" ref="J9:J22" si="0">C9+D9+E9</f>
        <v>0</v>
      </c>
      <c r="K9" s="68">
        <v>4</v>
      </c>
      <c r="L9" s="54">
        <v>3</v>
      </c>
      <c r="M9" s="51">
        <f t="shared" ref="M9:M22" si="1">J9/L9</f>
        <v>0</v>
      </c>
      <c r="N9" s="51" t="str">
        <f t="shared" ref="N9:N22" si="2">IF(ISERR(STDEV(C9:E9)),"",STDEV(C9:E9))</f>
        <v/>
      </c>
      <c r="O9" s="53" t="e">
        <f t="shared" ref="O9:O22" si="3">N9/M9</f>
        <v>#VALUE!</v>
      </c>
      <c r="P9" s="52">
        <f>C9</f>
        <v>0</v>
      </c>
      <c r="Q9" s="51">
        <f t="shared" ref="Q9:Q22" si="4">P9*K9</f>
        <v>0</v>
      </c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</row>
    <row r="10" spans="1:28" s="49" customFormat="1" x14ac:dyDescent="0.25">
      <c r="A10" s="62">
        <v>2</v>
      </c>
      <c r="B10" s="65"/>
      <c r="C10" s="67"/>
      <c r="D10" s="27"/>
      <c r="E10" s="27"/>
      <c r="F10" s="55"/>
      <c r="G10" s="55"/>
      <c r="H10" s="55"/>
      <c r="I10" s="52"/>
      <c r="J10" s="51">
        <f t="shared" si="0"/>
        <v>0</v>
      </c>
      <c r="K10" s="68">
        <v>20</v>
      </c>
      <c r="L10" s="54">
        <v>3</v>
      </c>
      <c r="M10" s="51">
        <f t="shared" si="1"/>
        <v>0</v>
      </c>
      <c r="N10" s="51" t="str">
        <f t="shared" si="2"/>
        <v/>
      </c>
      <c r="O10" s="53" t="e">
        <f t="shared" si="3"/>
        <v>#VALUE!</v>
      </c>
      <c r="P10" s="52">
        <f t="shared" ref="P10:P29" si="5">C10</f>
        <v>0</v>
      </c>
      <c r="Q10" s="51">
        <f t="shared" si="4"/>
        <v>0</v>
      </c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</row>
    <row r="11" spans="1:28" s="49" customFormat="1" x14ac:dyDescent="0.25">
      <c r="A11" s="62">
        <v>3</v>
      </c>
      <c r="B11" s="65"/>
      <c r="C11" s="67"/>
      <c r="D11" s="27"/>
      <c r="E11" s="27"/>
      <c r="F11" s="55"/>
      <c r="G11" s="55"/>
      <c r="H11" s="55"/>
      <c r="I11" s="52"/>
      <c r="J11" s="51">
        <f t="shared" si="0"/>
        <v>0</v>
      </c>
      <c r="K11" s="68">
        <v>12</v>
      </c>
      <c r="L11" s="54">
        <v>3</v>
      </c>
      <c r="M11" s="51">
        <f t="shared" si="1"/>
        <v>0</v>
      </c>
      <c r="N11" s="51" t="str">
        <f t="shared" si="2"/>
        <v/>
      </c>
      <c r="O11" s="53" t="e">
        <f t="shared" si="3"/>
        <v>#VALUE!</v>
      </c>
      <c r="P11" s="52">
        <f t="shared" si="5"/>
        <v>0</v>
      </c>
      <c r="Q11" s="51">
        <f t="shared" si="4"/>
        <v>0</v>
      </c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</row>
    <row r="12" spans="1:28" s="49" customFormat="1" x14ac:dyDescent="0.25">
      <c r="A12" s="62">
        <v>4</v>
      </c>
      <c r="B12" s="65"/>
      <c r="C12" s="67"/>
      <c r="D12" s="27"/>
      <c r="E12" s="27"/>
      <c r="F12" s="55"/>
      <c r="G12" s="55"/>
      <c r="H12" s="55"/>
      <c r="I12" s="52"/>
      <c r="J12" s="51">
        <f t="shared" si="0"/>
        <v>0</v>
      </c>
      <c r="K12" s="68">
        <v>32</v>
      </c>
      <c r="L12" s="54">
        <v>3</v>
      </c>
      <c r="M12" s="51">
        <f t="shared" si="1"/>
        <v>0</v>
      </c>
      <c r="N12" s="51" t="str">
        <f t="shared" si="2"/>
        <v/>
      </c>
      <c r="O12" s="53" t="e">
        <f t="shared" si="3"/>
        <v>#VALUE!</v>
      </c>
      <c r="P12" s="52">
        <f>I12</f>
        <v>0</v>
      </c>
      <c r="Q12" s="51">
        <f t="shared" si="4"/>
        <v>0</v>
      </c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</row>
    <row r="13" spans="1:28" s="49" customFormat="1" x14ac:dyDescent="0.25">
      <c r="A13" s="62">
        <v>5</v>
      </c>
      <c r="B13" s="65"/>
      <c r="C13" s="67"/>
      <c r="D13" s="27"/>
      <c r="E13" s="27"/>
      <c r="F13" s="55"/>
      <c r="G13" s="55"/>
      <c r="H13" s="55"/>
      <c r="I13" s="51"/>
      <c r="J13" s="51">
        <f t="shared" si="0"/>
        <v>0</v>
      </c>
      <c r="K13" s="68">
        <v>10</v>
      </c>
      <c r="L13" s="54">
        <v>3</v>
      </c>
      <c r="M13" s="51">
        <f t="shared" si="1"/>
        <v>0</v>
      </c>
      <c r="N13" s="51" t="str">
        <f t="shared" si="2"/>
        <v/>
      </c>
      <c r="O13" s="53" t="e">
        <f t="shared" si="3"/>
        <v>#VALUE!</v>
      </c>
      <c r="P13" s="52">
        <f t="shared" si="5"/>
        <v>0</v>
      </c>
      <c r="Q13" s="51">
        <f t="shared" si="4"/>
        <v>0</v>
      </c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</row>
    <row r="14" spans="1:28" s="49" customFormat="1" x14ac:dyDescent="0.25">
      <c r="A14" s="62">
        <v>6</v>
      </c>
      <c r="B14" s="65"/>
      <c r="C14" s="67"/>
      <c r="D14" s="27"/>
      <c r="E14" s="27"/>
      <c r="F14" s="55"/>
      <c r="G14" s="55"/>
      <c r="H14" s="55"/>
      <c r="I14" s="51"/>
      <c r="J14" s="51">
        <f t="shared" si="0"/>
        <v>0</v>
      </c>
      <c r="K14" s="68">
        <v>20</v>
      </c>
      <c r="L14" s="54">
        <v>3</v>
      </c>
      <c r="M14" s="51">
        <f t="shared" si="1"/>
        <v>0</v>
      </c>
      <c r="N14" s="51" t="str">
        <f t="shared" si="2"/>
        <v/>
      </c>
      <c r="O14" s="53" t="e">
        <f t="shared" si="3"/>
        <v>#VALUE!</v>
      </c>
      <c r="P14" s="52">
        <f t="shared" si="5"/>
        <v>0</v>
      </c>
      <c r="Q14" s="51">
        <f t="shared" si="4"/>
        <v>0</v>
      </c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</row>
    <row r="15" spans="1:28" s="49" customFormat="1" x14ac:dyDescent="0.25">
      <c r="A15" s="62">
        <v>7</v>
      </c>
      <c r="B15" s="65"/>
      <c r="C15" s="67"/>
      <c r="D15" s="27"/>
      <c r="E15" s="27"/>
      <c r="F15" s="55"/>
      <c r="G15" s="55"/>
      <c r="H15" s="55"/>
      <c r="I15" s="51"/>
      <c r="J15" s="51">
        <f t="shared" si="0"/>
        <v>0</v>
      </c>
      <c r="K15" s="68">
        <v>20</v>
      </c>
      <c r="L15" s="54">
        <v>3</v>
      </c>
      <c r="M15" s="51">
        <f t="shared" si="1"/>
        <v>0</v>
      </c>
      <c r="N15" s="51" t="str">
        <f t="shared" si="2"/>
        <v/>
      </c>
      <c r="O15" s="53" t="e">
        <f t="shared" si="3"/>
        <v>#VALUE!</v>
      </c>
      <c r="P15" s="52">
        <f t="shared" si="5"/>
        <v>0</v>
      </c>
      <c r="Q15" s="51">
        <f t="shared" si="4"/>
        <v>0</v>
      </c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</row>
    <row r="16" spans="1:28" s="49" customFormat="1" x14ac:dyDescent="0.25">
      <c r="A16" s="62">
        <v>8</v>
      </c>
      <c r="B16" s="65"/>
      <c r="C16" s="67"/>
      <c r="D16" s="27"/>
      <c r="E16" s="27"/>
      <c r="F16" s="55"/>
      <c r="G16" s="55"/>
      <c r="H16" s="55"/>
      <c r="I16" s="51"/>
      <c r="J16" s="51">
        <f t="shared" si="0"/>
        <v>0</v>
      </c>
      <c r="K16" s="68">
        <v>100</v>
      </c>
      <c r="L16" s="54">
        <v>3</v>
      </c>
      <c r="M16" s="51">
        <f t="shared" si="1"/>
        <v>0</v>
      </c>
      <c r="N16" s="51" t="str">
        <f t="shared" si="2"/>
        <v/>
      </c>
      <c r="O16" s="53" t="e">
        <f t="shared" si="3"/>
        <v>#VALUE!</v>
      </c>
      <c r="P16" s="52">
        <f t="shared" si="5"/>
        <v>0</v>
      </c>
      <c r="Q16" s="51">
        <f t="shared" si="4"/>
        <v>0</v>
      </c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</row>
    <row r="17" spans="1:28" s="49" customFormat="1" x14ac:dyDescent="0.25">
      <c r="A17" s="62">
        <v>9</v>
      </c>
      <c r="B17" s="65"/>
      <c r="C17" s="67"/>
      <c r="D17" s="27"/>
      <c r="E17" s="27"/>
      <c r="F17" s="55"/>
      <c r="G17" s="55"/>
      <c r="H17" s="55"/>
      <c r="I17" s="51"/>
      <c r="J17" s="51">
        <f t="shared" si="0"/>
        <v>0</v>
      </c>
      <c r="K17" s="68">
        <v>20</v>
      </c>
      <c r="L17" s="54">
        <v>3</v>
      </c>
      <c r="M17" s="51">
        <f t="shared" si="1"/>
        <v>0</v>
      </c>
      <c r="N17" s="51" t="str">
        <f t="shared" si="2"/>
        <v/>
      </c>
      <c r="O17" s="53" t="e">
        <f t="shared" si="3"/>
        <v>#VALUE!</v>
      </c>
      <c r="P17" s="52">
        <f t="shared" si="5"/>
        <v>0</v>
      </c>
      <c r="Q17" s="51">
        <f t="shared" si="4"/>
        <v>0</v>
      </c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</row>
    <row r="18" spans="1:28" s="49" customFormat="1" x14ac:dyDescent="0.25">
      <c r="A18" s="62">
        <v>10</v>
      </c>
      <c r="B18" s="65"/>
      <c r="C18" s="67"/>
      <c r="D18" s="27"/>
      <c r="E18" s="27"/>
      <c r="F18" s="55"/>
      <c r="G18" s="55"/>
      <c r="H18" s="55"/>
      <c r="I18" s="51"/>
      <c r="J18" s="51">
        <f t="shared" si="0"/>
        <v>0</v>
      </c>
      <c r="K18" s="68">
        <v>60</v>
      </c>
      <c r="L18" s="54">
        <v>3</v>
      </c>
      <c r="M18" s="51">
        <f t="shared" si="1"/>
        <v>0</v>
      </c>
      <c r="N18" s="51" t="str">
        <f t="shared" si="2"/>
        <v/>
      </c>
      <c r="O18" s="53" t="e">
        <f t="shared" si="3"/>
        <v>#VALUE!</v>
      </c>
      <c r="P18" s="52">
        <f t="shared" si="5"/>
        <v>0</v>
      </c>
      <c r="Q18" s="51">
        <f t="shared" si="4"/>
        <v>0</v>
      </c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</row>
    <row r="19" spans="1:28" s="49" customFormat="1" x14ac:dyDescent="0.25">
      <c r="A19" s="62">
        <v>11</v>
      </c>
      <c r="B19" s="65"/>
      <c r="C19" s="67"/>
      <c r="D19" s="27"/>
      <c r="E19" s="27"/>
      <c r="F19" s="55"/>
      <c r="G19" s="55"/>
      <c r="H19" s="55"/>
      <c r="I19" s="51"/>
      <c r="J19" s="51">
        <f t="shared" si="0"/>
        <v>0</v>
      </c>
      <c r="K19" s="68">
        <v>60</v>
      </c>
      <c r="L19" s="54">
        <v>3</v>
      </c>
      <c r="M19" s="51">
        <f t="shared" si="1"/>
        <v>0</v>
      </c>
      <c r="N19" s="51" t="str">
        <f t="shared" si="2"/>
        <v/>
      </c>
      <c r="O19" s="53" t="e">
        <f t="shared" si="3"/>
        <v>#VALUE!</v>
      </c>
      <c r="P19" s="52">
        <f t="shared" si="5"/>
        <v>0</v>
      </c>
      <c r="Q19" s="51">
        <f t="shared" si="4"/>
        <v>0</v>
      </c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</row>
    <row r="20" spans="1:28" s="49" customFormat="1" x14ac:dyDescent="0.25">
      <c r="A20" s="62">
        <v>12</v>
      </c>
      <c r="B20" s="65"/>
      <c r="C20" s="67"/>
      <c r="D20" s="28"/>
      <c r="E20" s="28"/>
      <c r="F20" s="55"/>
      <c r="G20" s="55"/>
      <c r="H20" s="55"/>
      <c r="I20" s="51"/>
      <c r="J20" s="51">
        <f t="shared" si="0"/>
        <v>0</v>
      </c>
      <c r="K20" s="68">
        <v>120</v>
      </c>
      <c r="L20" s="54">
        <v>3</v>
      </c>
      <c r="M20" s="51">
        <f t="shared" si="1"/>
        <v>0</v>
      </c>
      <c r="N20" s="51" t="str">
        <f t="shared" si="2"/>
        <v/>
      </c>
      <c r="O20" s="53" t="e">
        <f t="shared" si="3"/>
        <v>#VALUE!</v>
      </c>
      <c r="P20" s="52">
        <f t="shared" si="5"/>
        <v>0</v>
      </c>
      <c r="Q20" s="51">
        <f t="shared" si="4"/>
        <v>0</v>
      </c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</row>
    <row r="21" spans="1:28" s="49" customFormat="1" x14ac:dyDescent="0.25">
      <c r="A21" s="62">
        <v>13</v>
      </c>
      <c r="B21" s="65"/>
      <c r="C21" s="67"/>
      <c r="D21" s="28"/>
      <c r="E21" s="28"/>
      <c r="F21" s="55"/>
      <c r="G21" s="55"/>
      <c r="H21" s="55"/>
      <c r="I21" s="51"/>
      <c r="J21" s="51">
        <f t="shared" si="0"/>
        <v>0</v>
      </c>
      <c r="K21" s="68">
        <v>8</v>
      </c>
      <c r="L21" s="54">
        <v>3</v>
      </c>
      <c r="M21" s="51">
        <f t="shared" si="1"/>
        <v>0</v>
      </c>
      <c r="N21" s="51" t="str">
        <f t="shared" si="2"/>
        <v/>
      </c>
      <c r="O21" s="53" t="e">
        <f t="shared" si="3"/>
        <v>#VALUE!</v>
      </c>
      <c r="P21" s="52">
        <f t="shared" si="5"/>
        <v>0</v>
      </c>
      <c r="Q21" s="51">
        <f t="shared" si="4"/>
        <v>0</v>
      </c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</row>
    <row r="22" spans="1:28" s="49" customFormat="1" x14ac:dyDescent="0.25">
      <c r="A22" s="62">
        <v>14</v>
      </c>
      <c r="B22" s="65"/>
      <c r="C22" s="67"/>
      <c r="D22" s="28"/>
      <c r="E22" s="28"/>
      <c r="F22" s="55"/>
      <c r="G22" s="55"/>
      <c r="H22" s="55"/>
      <c r="I22" s="51"/>
      <c r="J22" s="51">
        <f t="shared" si="0"/>
        <v>0</v>
      </c>
      <c r="K22" s="68">
        <v>5</v>
      </c>
      <c r="L22" s="54">
        <v>3</v>
      </c>
      <c r="M22" s="51">
        <f t="shared" si="1"/>
        <v>0</v>
      </c>
      <c r="N22" s="51" t="str">
        <f t="shared" si="2"/>
        <v/>
      </c>
      <c r="O22" s="53" t="e">
        <f t="shared" si="3"/>
        <v>#VALUE!</v>
      </c>
      <c r="P22" s="52">
        <f t="shared" si="5"/>
        <v>0</v>
      </c>
      <c r="Q22" s="51">
        <f t="shared" si="4"/>
        <v>0</v>
      </c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</row>
    <row r="23" spans="1:28" s="49" customFormat="1" x14ac:dyDescent="0.25">
      <c r="A23" s="62">
        <v>15</v>
      </c>
      <c r="B23" s="65"/>
      <c r="C23" s="67"/>
      <c r="D23" s="28"/>
      <c r="E23" s="28"/>
      <c r="F23" s="55"/>
      <c r="G23" s="55"/>
      <c r="H23" s="55"/>
      <c r="I23" s="51"/>
      <c r="J23" s="51">
        <f t="shared" ref="J23:J31" si="6">C23+D23+E23</f>
        <v>0</v>
      </c>
      <c r="K23" s="68">
        <v>40</v>
      </c>
      <c r="L23" s="54">
        <v>3</v>
      </c>
      <c r="M23" s="51">
        <f t="shared" ref="M23:M31" si="7">J23/L23</f>
        <v>0</v>
      </c>
      <c r="N23" s="51" t="str">
        <f t="shared" ref="N23:N30" si="8">IF(ISERR(STDEV(C23:E23)),"",STDEV(C23:E23))</f>
        <v/>
      </c>
      <c r="O23" s="53" t="e">
        <f t="shared" ref="O23:O31" si="9">N23/M23</f>
        <v>#VALUE!</v>
      </c>
      <c r="P23" s="52">
        <f t="shared" si="5"/>
        <v>0</v>
      </c>
      <c r="Q23" s="51">
        <f t="shared" ref="Q23:Q29" si="10">P23*K23</f>
        <v>0</v>
      </c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</row>
    <row r="24" spans="1:28" s="49" customFormat="1" x14ac:dyDescent="0.25">
      <c r="A24" s="62">
        <v>16</v>
      </c>
      <c r="B24" s="65"/>
      <c r="C24" s="67"/>
      <c r="D24" s="28"/>
      <c r="E24" s="28"/>
      <c r="F24" s="55"/>
      <c r="G24" s="55"/>
      <c r="H24" s="55"/>
      <c r="I24" s="51"/>
      <c r="J24" s="51">
        <f t="shared" si="6"/>
        <v>0</v>
      </c>
      <c r="K24" s="68">
        <v>2</v>
      </c>
      <c r="L24" s="54">
        <v>3</v>
      </c>
      <c r="M24" s="51">
        <f t="shared" si="7"/>
        <v>0</v>
      </c>
      <c r="N24" s="51" t="str">
        <f t="shared" si="8"/>
        <v/>
      </c>
      <c r="O24" s="53" t="e">
        <f t="shared" si="9"/>
        <v>#VALUE!</v>
      </c>
      <c r="P24" s="52">
        <f t="shared" si="5"/>
        <v>0</v>
      </c>
      <c r="Q24" s="51">
        <f t="shared" si="10"/>
        <v>0</v>
      </c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</row>
    <row r="25" spans="1:28" s="49" customFormat="1" x14ac:dyDescent="0.25">
      <c r="A25" s="62">
        <v>17</v>
      </c>
      <c r="B25" s="65"/>
      <c r="C25" s="67"/>
      <c r="D25" s="28"/>
      <c r="E25" s="28"/>
      <c r="F25" s="55"/>
      <c r="G25" s="55"/>
      <c r="H25" s="55"/>
      <c r="I25" s="51"/>
      <c r="J25" s="51">
        <f t="shared" si="6"/>
        <v>0</v>
      </c>
      <c r="K25" s="68">
        <v>5</v>
      </c>
      <c r="L25" s="54">
        <v>3</v>
      </c>
      <c r="M25" s="51">
        <f t="shared" si="7"/>
        <v>0</v>
      </c>
      <c r="N25" s="51" t="str">
        <f t="shared" si="8"/>
        <v/>
      </c>
      <c r="O25" s="53" t="e">
        <f t="shared" si="9"/>
        <v>#VALUE!</v>
      </c>
      <c r="P25" s="52">
        <f t="shared" si="5"/>
        <v>0</v>
      </c>
      <c r="Q25" s="51">
        <f t="shared" si="10"/>
        <v>0</v>
      </c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</row>
    <row r="26" spans="1:28" s="49" customFormat="1" x14ac:dyDescent="0.25">
      <c r="A26" s="62">
        <v>18</v>
      </c>
      <c r="B26" s="65"/>
      <c r="C26" s="67"/>
      <c r="D26" s="28"/>
      <c r="E26" s="28"/>
      <c r="F26" s="55"/>
      <c r="G26" s="55"/>
      <c r="H26" s="55"/>
      <c r="I26" s="51"/>
      <c r="J26" s="51">
        <f t="shared" si="6"/>
        <v>0</v>
      </c>
      <c r="K26" s="68">
        <v>29</v>
      </c>
      <c r="L26" s="54">
        <v>3</v>
      </c>
      <c r="M26" s="51">
        <f t="shared" si="7"/>
        <v>0</v>
      </c>
      <c r="N26" s="51" t="str">
        <f t="shared" si="8"/>
        <v/>
      </c>
      <c r="O26" s="53" t="e">
        <f t="shared" si="9"/>
        <v>#VALUE!</v>
      </c>
      <c r="P26" s="52">
        <f t="shared" si="5"/>
        <v>0</v>
      </c>
      <c r="Q26" s="51">
        <f t="shared" si="10"/>
        <v>0</v>
      </c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</row>
    <row r="27" spans="1:28" s="49" customFormat="1" x14ac:dyDescent="0.25">
      <c r="A27" s="62">
        <v>19</v>
      </c>
      <c r="B27" s="65"/>
      <c r="C27" s="67"/>
      <c r="D27" s="28"/>
      <c r="E27" s="28"/>
      <c r="F27" s="55"/>
      <c r="G27" s="55"/>
      <c r="H27" s="55"/>
      <c r="I27" s="51"/>
      <c r="J27" s="51">
        <f t="shared" si="6"/>
        <v>0</v>
      </c>
      <c r="K27" s="68">
        <v>60</v>
      </c>
      <c r="L27" s="54">
        <v>3</v>
      </c>
      <c r="M27" s="51">
        <f t="shared" si="7"/>
        <v>0</v>
      </c>
      <c r="N27" s="51" t="str">
        <f t="shared" si="8"/>
        <v/>
      </c>
      <c r="O27" s="53" t="e">
        <f t="shared" si="9"/>
        <v>#VALUE!</v>
      </c>
      <c r="P27" s="52">
        <f>C27</f>
        <v>0</v>
      </c>
      <c r="Q27" s="51">
        <f t="shared" si="10"/>
        <v>0</v>
      </c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</row>
    <row r="28" spans="1:28" s="49" customFormat="1" x14ac:dyDescent="0.25">
      <c r="A28" s="62">
        <v>20</v>
      </c>
      <c r="B28" s="65"/>
      <c r="C28" s="67"/>
      <c r="D28" s="28"/>
      <c r="E28" s="28"/>
      <c r="F28" s="55"/>
      <c r="G28" s="55"/>
      <c r="H28" s="55"/>
      <c r="I28" s="51"/>
      <c r="J28" s="51">
        <f t="shared" si="6"/>
        <v>0</v>
      </c>
      <c r="K28" s="68">
        <v>5</v>
      </c>
      <c r="L28" s="54">
        <v>3</v>
      </c>
      <c r="M28" s="51">
        <f t="shared" si="7"/>
        <v>0</v>
      </c>
      <c r="N28" s="51" t="str">
        <f t="shared" si="8"/>
        <v/>
      </c>
      <c r="O28" s="53" t="e">
        <f t="shared" si="9"/>
        <v>#VALUE!</v>
      </c>
      <c r="P28" s="52">
        <f t="shared" si="5"/>
        <v>0</v>
      </c>
      <c r="Q28" s="51">
        <f t="shared" si="10"/>
        <v>0</v>
      </c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</row>
    <row r="29" spans="1:28" s="49" customFormat="1" ht="57.75" customHeight="1" x14ac:dyDescent="0.25">
      <c r="A29" s="62">
        <v>21</v>
      </c>
      <c r="B29" s="69"/>
      <c r="C29" s="68"/>
      <c r="D29" s="28"/>
      <c r="E29" s="28"/>
      <c r="F29" s="55"/>
      <c r="G29" s="55"/>
      <c r="H29" s="55"/>
      <c r="I29" s="51"/>
      <c r="J29" s="51">
        <f t="shared" si="6"/>
        <v>0</v>
      </c>
      <c r="K29" s="68">
        <v>32</v>
      </c>
      <c r="L29" s="54">
        <v>3</v>
      </c>
      <c r="M29" s="51">
        <f t="shared" si="7"/>
        <v>0</v>
      </c>
      <c r="N29" s="51" t="str">
        <f t="shared" si="8"/>
        <v/>
      </c>
      <c r="O29" s="53" t="e">
        <f t="shared" si="9"/>
        <v>#VALUE!</v>
      </c>
      <c r="P29" s="52">
        <f t="shared" si="5"/>
        <v>0</v>
      </c>
      <c r="Q29" s="51">
        <f t="shared" si="10"/>
        <v>0</v>
      </c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</row>
    <row r="30" spans="1:28" s="49" customFormat="1" x14ac:dyDescent="0.25">
      <c r="A30" s="62">
        <v>22</v>
      </c>
      <c r="B30" s="69"/>
      <c r="C30" s="68"/>
      <c r="D30" s="28"/>
      <c r="E30" s="28"/>
      <c r="F30" s="55"/>
      <c r="G30" s="55"/>
      <c r="H30" s="55"/>
      <c r="I30" s="51"/>
      <c r="J30" s="51">
        <f t="shared" si="6"/>
        <v>0</v>
      </c>
      <c r="K30" s="68">
        <v>15</v>
      </c>
      <c r="L30" s="54">
        <v>3</v>
      </c>
      <c r="M30" s="51">
        <f t="shared" si="7"/>
        <v>0</v>
      </c>
      <c r="N30" s="51" t="str">
        <f t="shared" si="8"/>
        <v/>
      </c>
      <c r="O30" s="53" t="e">
        <f t="shared" si="9"/>
        <v>#VALUE!</v>
      </c>
      <c r="P30" s="52">
        <f>C30</f>
        <v>0</v>
      </c>
      <c r="Q30" s="51">
        <f>P30*K30</f>
        <v>0</v>
      </c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</row>
    <row r="31" spans="1:28" s="49" customFormat="1" x14ac:dyDescent="0.25">
      <c r="A31" s="62">
        <v>23</v>
      </c>
      <c r="B31" s="69"/>
      <c r="C31" s="70"/>
      <c r="D31" s="28"/>
      <c r="E31" s="28"/>
      <c r="F31" s="55"/>
      <c r="G31" s="55"/>
      <c r="H31" s="55"/>
      <c r="I31" s="51"/>
      <c r="J31" s="51">
        <f t="shared" si="6"/>
        <v>0</v>
      </c>
      <c r="K31" s="68">
        <v>5</v>
      </c>
      <c r="L31" s="54">
        <v>3</v>
      </c>
      <c r="M31" s="51">
        <f t="shared" si="7"/>
        <v>0</v>
      </c>
      <c r="N31" s="51"/>
      <c r="O31" s="53" t="e">
        <f t="shared" si="9"/>
        <v>#DIV/0!</v>
      </c>
      <c r="P31" s="52">
        <f>C31</f>
        <v>0</v>
      </c>
      <c r="Q31" s="51">
        <f>P31*K31</f>
        <v>0</v>
      </c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</row>
    <row r="32" spans="1:28" s="43" customFormat="1" x14ac:dyDescent="0.25">
      <c r="A32" s="48"/>
      <c r="B32" s="64"/>
      <c r="C32" s="47"/>
      <c r="D32" s="47"/>
      <c r="E32" s="47"/>
      <c r="F32" s="47"/>
      <c r="G32" s="47"/>
      <c r="H32" s="47"/>
      <c r="I32" s="47"/>
      <c r="J32" s="10"/>
      <c r="K32" s="47"/>
      <c r="L32" s="47"/>
      <c r="M32" s="11"/>
      <c r="N32" s="11"/>
      <c r="O32" s="46"/>
      <c r="P32" s="46"/>
      <c r="Q32" s="11"/>
      <c r="R32" s="45"/>
      <c r="S32" s="39">
        <f>SUM(S9:S28)</f>
        <v>0</v>
      </c>
      <c r="T32" s="39"/>
      <c r="U32" s="39"/>
      <c r="V32" s="39"/>
      <c r="W32" s="39"/>
      <c r="X32" s="39"/>
      <c r="Y32" s="39"/>
      <c r="Z32" s="39"/>
      <c r="AA32" s="39"/>
      <c r="AB32" s="39"/>
    </row>
    <row r="33" spans="1:28" s="43" customFormat="1" ht="16.5" customHeight="1" x14ac:dyDescent="0.25">
      <c r="A33" s="101" t="s">
        <v>25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6">
        <f>SUM(Q9:Q30)</f>
        <v>0</v>
      </c>
      <c r="R33" s="39"/>
      <c r="S33" s="66" t="s">
        <v>44</v>
      </c>
      <c r="T33" s="39"/>
      <c r="U33" s="39"/>
      <c r="V33" s="39"/>
      <c r="W33" s="39"/>
      <c r="X33" s="39"/>
      <c r="Y33" s="39"/>
      <c r="Z33" s="39"/>
      <c r="AA33" s="39"/>
      <c r="AB33" s="39"/>
    </row>
    <row r="34" spans="1:28" s="43" customFormat="1" ht="16.5" customHeight="1" x14ac:dyDescent="0.25">
      <c r="A34" s="102" t="s">
        <v>24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4"/>
      <c r="Q34" s="6">
        <f>Q33</f>
        <v>0</v>
      </c>
      <c r="R34" s="39"/>
      <c r="S34" s="66" t="s">
        <v>45</v>
      </c>
      <c r="T34" s="39"/>
      <c r="U34" s="39"/>
      <c r="V34" s="39"/>
      <c r="W34" s="39"/>
      <c r="X34" s="39"/>
      <c r="Y34" s="39"/>
      <c r="Z34" s="39"/>
      <c r="AA34" s="39"/>
      <c r="AB34" s="39"/>
    </row>
    <row r="35" spans="1:28" s="43" customFormat="1" ht="45.75" customHeight="1" x14ac:dyDescent="0.25">
      <c r="A35" s="44"/>
      <c r="B35" s="105" t="s">
        <v>23</v>
      </c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</row>
    <row r="36" spans="1:28" s="43" customFormat="1" ht="32.25" customHeight="1" x14ac:dyDescent="0.25">
      <c r="B36" s="98" t="s">
        <v>22</v>
      </c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</row>
    <row r="37" spans="1:28" s="39" customFormat="1" ht="36" customHeight="1" x14ac:dyDescent="0.25">
      <c r="A37" s="40"/>
      <c r="B37" s="98" t="s">
        <v>21</v>
      </c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</row>
    <row r="38" spans="1:28" s="39" customFormat="1" ht="15.75" x14ac:dyDescent="0.25">
      <c r="A38" s="40"/>
      <c r="B38" s="99"/>
      <c r="C38" s="99"/>
      <c r="D38" s="99"/>
      <c r="E38" s="42"/>
      <c r="F38" s="42"/>
      <c r="G38" s="42"/>
      <c r="H38" s="42"/>
      <c r="I38" s="99"/>
      <c r="J38" s="99"/>
      <c r="K38" s="38"/>
      <c r="L38" s="38"/>
      <c r="M38" s="38"/>
      <c r="N38" s="38"/>
      <c r="O38" s="38"/>
      <c r="P38" s="38"/>
      <c r="Q38" s="38"/>
    </row>
    <row r="41" spans="1:28" s="39" customFormat="1" x14ac:dyDescent="0.25">
      <c r="A41" s="40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41"/>
    </row>
  </sheetData>
  <autoFilter ref="A8:Q9"/>
  <mergeCells count="23">
    <mergeCell ref="B37:Q37"/>
    <mergeCell ref="B38:D38"/>
    <mergeCell ref="I38:J38"/>
    <mergeCell ref="Q6:Q7"/>
    <mergeCell ref="A33:P33"/>
    <mergeCell ref="A34:P34"/>
    <mergeCell ref="B35:Q35"/>
    <mergeCell ref="B36:Q36"/>
    <mergeCell ref="J6:J7"/>
    <mergeCell ref="K6:K7"/>
    <mergeCell ref="L6:L7"/>
    <mergeCell ref="M6:O6"/>
    <mergeCell ref="P6:P7"/>
    <mergeCell ref="A6:A7"/>
    <mergeCell ref="B6:B7"/>
    <mergeCell ref="C6:G6"/>
    <mergeCell ref="H6:H7"/>
    <mergeCell ref="I6:I7"/>
    <mergeCell ref="A1:Q1"/>
    <mergeCell ref="A2:Q2"/>
    <mergeCell ref="A3:Q3"/>
    <mergeCell ref="A4:Q4"/>
    <mergeCell ref="A5:Q5"/>
  </mergeCells>
  <phoneticPr fontId="20" type="noConversion"/>
  <conditionalFormatting sqref="O9:O32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5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по КП</vt:lpstr>
      <vt:lpstr>Расчет НМЦК, Реестр+100-р</vt:lpstr>
      <vt:lpstr>'Расчет НМЦК, Реестр+100-р'!Область_печати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 Windows</cp:lastModifiedBy>
  <cp:lastPrinted>2026-03-23T11:45:28Z</cp:lastPrinted>
  <dcterms:created xsi:type="dcterms:W3CDTF">2011-08-15T06:57:36Z</dcterms:created>
  <dcterms:modified xsi:type="dcterms:W3CDTF">2026-05-14T07:08:24Z</dcterms:modified>
</cp:coreProperties>
</file>