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9040" windowHeight="15840"/>
  </bookViews>
  <sheets>
    <sheet name="СОУТ" sheetId="16" r:id="rId1"/>
    <sheet name="Лист1" sheetId="17" r:id="rId2"/>
  </sheets>
  <calcPr calcId="145621"/>
</workbook>
</file>

<file path=xl/calcChain.xml><?xml version="1.0" encoding="utf-8"?>
<calcChain xmlns="http://schemas.openxmlformats.org/spreadsheetml/2006/main">
  <c r="I3" i="17" l="1"/>
  <c r="F3" i="17"/>
  <c r="H3" i="17" s="1"/>
  <c r="F4" i="17"/>
  <c r="D4" i="17"/>
  <c r="D3" i="17"/>
  <c r="F2" i="17"/>
  <c r="D2" i="17"/>
  <c r="H2" i="17" s="1"/>
  <c r="I2" i="17" s="1"/>
  <c r="H4" i="17" l="1"/>
  <c r="I4" i="17" s="1"/>
  <c r="L7" i="16"/>
  <c r="M7" i="16" s="1"/>
  <c r="N7" i="16" s="1"/>
  <c r="O7" i="16" s="1"/>
  <c r="I9" i="16" s="1"/>
  <c r="I7" i="16"/>
  <c r="J7" i="16" s="1"/>
  <c r="K7" i="16" s="1"/>
</calcChain>
</file>

<file path=xl/sharedStrings.xml><?xml version="1.0" encoding="utf-8"?>
<sst xmlns="http://schemas.openxmlformats.org/spreadsheetml/2006/main" count="43" uniqueCount="42">
  <si>
    <t>№</t>
  </si>
  <si>
    <t>Наименование предмета контракта</t>
  </si>
  <si>
    <t>Существенные условия исполнения контракта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</si>
  <si>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</si>
  <si>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</si>
  <si>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</si>
  <si>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</si>
  <si>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</si>
  <si>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</si>
  <si>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</si>
  <si>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</si>
  <si>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</si>
  <si>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</si>
  <si>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</si>
  <si>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В результате проведенного расчета Н(М)ЦК, ЦКЕП контракта составила:</t>
  </si>
  <si>
    <t>рублей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</si>
  <si>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</si>
  <si>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t>Расчет Н(М)ЦК, ЦКЕП произвел:</t>
  </si>
  <si>
    <t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</si>
  <si>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(должность)</t>
  </si>
  <si>
    <t>(подпись)</t>
  </si>
  <si>
    <t>(расшифровка подписи)</t>
  </si>
  <si>
    <t>(дата составления)</t>
  </si>
  <si>
    <t>Приложение 1 к техническому заданию</t>
  </si>
  <si>
    <t>чел.</t>
  </si>
  <si>
    <t>Наименование</t>
  </si>
  <si>
    <t>Медосмотр общий</t>
  </si>
  <si>
    <t>ФЛГ</t>
  </si>
  <si>
    <t>ЭЭГ для водителей</t>
  </si>
  <si>
    <t>Итог</t>
  </si>
  <si>
    <t>Медикум</t>
  </si>
  <si>
    <t>на 25 чел</t>
  </si>
  <si>
    <t>МедСервис</t>
  </si>
  <si>
    <t>Мой город</t>
  </si>
  <si>
    <t>На 1 человека</t>
  </si>
  <si>
    <r>
      <t xml:space="preserve">Поставщик 1 
Исх. </t>
    </r>
    <r>
      <rPr>
        <b/>
        <sz val="10"/>
        <rFont val="Times New Roman"/>
        <family val="1"/>
        <charset val="204"/>
      </rPr>
      <t>№ 182-40-1/2 
от 03.04.2026</t>
    </r>
  </si>
  <si>
    <t>Поставщик 2
Исх. № 182-40-1/3 
от 03.04.2026</t>
  </si>
  <si>
    <t>Поставщик 3
Исх. № 182-40-1/4 
от 03.04.2026</t>
  </si>
  <si>
    <t>специалист по охране труда</t>
  </si>
  <si>
    <t>Е.А. Кульчицкий</t>
  </si>
  <si>
    <t>Оказание услуг по проведению обязательного психиатрического освидетельствования  работников
СПб ГБУК «Государственный музей истории Санкт-Петербурга»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</si>
  <si>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(Н(М)ЦК, ЦКЕП) произведен метод сопоставимых рыночных цен (анализа рынка) на основании ст.22 44-ФЗ. Заказчиком были направлены 5-ть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Нормы ПП РФ 1875 не применяются, в связи с отсутствием в Приложении №1  и №2 постановления ОКПД 2, использоваемое в закупке.В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</si>
</sst>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1" x14ac:knownFonts="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i/>
      <sz val="16"/>
      <color rgb="FFFF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3" fillId="0" borderId="0"/>
    <xf numFmtId="0" fontId="12" fillId="0" borderId="0"/>
    <xf numFmtId="0" fontId="12" fillId="0" borderId="0"/>
    <xf numFmtId="0" fontId="14" fillId="0" borderId="0"/>
    <xf numFmtId="0" fontId="13" fillId="0" borderId="0"/>
    <xf numFmtId="0" fontId="12" fillId="0" borderId="0"/>
  </cellStyleXfs>
  <cellXfs count="59">
    <xf numFmtId="0" fontId="0" fillId="0" borderId="0" xfId="0"/>
    <xf numFmtId="0" fontId="1" fillId="0" borderId="0" xfId="0" applyFont="1"/>
    <xf numFmtId="0" fontId="5" fillId="0" borderId="0" xfId="0" applyFont="1" applyAlignment="1" applyProtection="1">
      <alignment vertical="center"/>
      <protection locked="0"/>
    </xf>
    <xf numFmtId="2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5" fillId="0" borderId="0" xfId="0" applyFont="1"/>
    <xf numFmtId="4" fontId="3" fillId="0" borderId="0" xfId="0" applyNumberFormat="1" applyFont="1" applyAlignment="1">
      <alignment vertical="center"/>
    </xf>
    <xf numFmtId="14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4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2" fontId="1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4" fontId="1" fillId="0" borderId="0" xfId="0" applyNumberFormat="1" applyFont="1"/>
    <xf numFmtId="4" fontId="5" fillId="0" borderId="0" xfId="0" applyNumberFormat="1" applyFont="1" applyAlignment="1">
      <alignment horizontal="center" vertical="top"/>
    </xf>
    <xf numFmtId="0" fontId="17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top" wrapText="1"/>
    </xf>
    <xf numFmtId="4" fontId="17" fillId="0" borderId="4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</cellXfs>
  <cellStyles count="7">
    <cellStyle name="Обычный" xfId="0" builtinId="0"/>
    <cellStyle name="Обычный 2" xfId="1"/>
    <cellStyle name="Обычный 2 39" xfId="2"/>
    <cellStyle name="Обычный 2 39 2" xfId="3"/>
    <cellStyle name="Обычный 3" xfId="4"/>
    <cellStyle name="Обычный 4" xfId="5"/>
    <cellStyle name="Обычный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5</xdr:row>
      <xdr:rowOff>952500</xdr:rowOff>
    </xdr:from>
    <xdr:to>
      <xdr:col>11</xdr:col>
      <xdr:colOff>0</xdr:colOff>
      <xdr:row>5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8725" y="22193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</xdr:colOff>
      <xdr:row>5</xdr:row>
      <xdr:rowOff>904875</xdr:rowOff>
    </xdr:from>
    <xdr:to>
      <xdr:col>9</xdr:col>
      <xdr:colOff>1047750</xdr:colOff>
      <xdr:row>5</xdr:row>
      <xdr:rowOff>1343025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6225" y="2171700"/>
          <a:ext cx="9334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5</xdr:row>
      <xdr:rowOff>1600200</xdr:rowOff>
    </xdr:from>
    <xdr:to>
      <xdr:col>11</xdr:col>
      <xdr:colOff>1504950</xdr:colOff>
      <xdr:row>5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1225" y="2867025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266700</xdr:colOff>
      <xdr:row>5</xdr:row>
      <xdr:rowOff>1400175</xdr:rowOff>
    </xdr:from>
    <xdr:to>
      <xdr:col>11</xdr:col>
      <xdr:colOff>419100</xdr:colOff>
      <xdr:row>5</xdr:row>
      <xdr:rowOff>1628775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48875" y="26670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topLeftCell="A4" zoomScale="91" zoomScaleNormal="91" workbookViewId="0">
      <selection activeCell="A3" sqref="A3:O3"/>
    </sheetView>
  </sheetViews>
  <sheetFormatPr defaultRowHeight="12.75" x14ac:dyDescent="0.2"/>
  <cols>
    <col min="1" max="1" width="3.7109375" style="6" customWidth="1"/>
    <col min="2" max="2" width="20.28515625" style="1" customWidth="1"/>
    <col min="3" max="3" width="14.28515625" style="1" customWidth="1"/>
    <col min="4" max="4" width="5.85546875" style="1" customWidth="1"/>
    <col min="5" max="5" width="5" style="1" customWidth="1"/>
    <col min="6" max="6" width="17.85546875" style="1" customWidth="1"/>
    <col min="7" max="7" width="18" style="1" customWidth="1"/>
    <col min="8" max="8" width="16.7109375" style="1" customWidth="1"/>
    <col min="9" max="9" width="17" style="1" bestFit="1" customWidth="1"/>
    <col min="10" max="10" width="14.7109375" style="1" customWidth="1"/>
    <col min="11" max="11" width="14.28515625" style="1" customWidth="1"/>
    <col min="12" max="12" width="22.7109375" style="1" customWidth="1"/>
    <col min="13" max="13" width="14.42578125" style="1" customWidth="1"/>
    <col min="14" max="14" width="14.28515625" style="1" customWidth="1"/>
    <col min="15" max="15" width="14.140625" style="1" customWidth="1"/>
    <col min="16" max="16" width="9.140625" style="1"/>
    <col min="17" max="19" width="9.5703125" style="1" bestFit="1" customWidth="1"/>
    <col min="20" max="16384" width="9.140625" style="1"/>
  </cols>
  <sheetData>
    <row r="1" spans="1:19" s="16" customFormat="1" ht="17.25" customHeight="1" x14ac:dyDescent="0.3">
      <c r="A1" s="15"/>
      <c r="B1" s="17"/>
      <c r="N1" s="12" t="s">
        <v>23</v>
      </c>
    </row>
    <row r="3" spans="1:19" s="14" customFormat="1" ht="177.75" customHeight="1" x14ac:dyDescent="0.3">
      <c r="A3" s="46" t="s">
        <v>41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9" ht="12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9" ht="39" customHeight="1" x14ac:dyDescent="0.2">
      <c r="A5" s="47" t="s">
        <v>0</v>
      </c>
      <c r="B5" s="48" t="s">
        <v>1</v>
      </c>
      <c r="C5" s="47" t="s">
        <v>2</v>
      </c>
      <c r="D5" s="47" t="s">
        <v>3</v>
      </c>
      <c r="E5" s="47" t="s">
        <v>4</v>
      </c>
      <c r="F5" s="47" t="s">
        <v>5</v>
      </c>
      <c r="G5" s="47"/>
      <c r="H5" s="47"/>
      <c r="I5" s="49" t="s">
        <v>6</v>
      </c>
      <c r="J5" s="49"/>
      <c r="K5" s="49"/>
      <c r="L5" s="50" t="s">
        <v>7</v>
      </c>
      <c r="M5" s="50"/>
      <c r="N5" s="50"/>
      <c r="O5" s="50"/>
    </row>
    <row r="6" spans="1:19" ht="159" customHeight="1" x14ac:dyDescent="0.2">
      <c r="A6" s="47"/>
      <c r="B6" s="48"/>
      <c r="C6" s="47"/>
      <c r="D6" s="47"/>
      <c r="E6" s="47"/>
      <c r="F6" s="5" t="s">
        <v>35</v>
      </c>
      <c r="G6" s="40" t="s">
        <v>36</v>
      </c>
      <c r="H6" s="40" t="s">
        <v>37</v>
      </c>
      <c r="I6" s="5" t="s">
        <v>8</v>
      </c>
      <c r="J6" s="5" t="s">
        <v>9</v>
      </c>
      <c r="K6" s="5" t="s">
        <v>16</v>
      </c>
      <c r="L6" s="5" t="s">
        <v>10</v>
      </c>
      <c r="M6" s="5" t="s">
        <v>11</v>
      </c>
      <c r="N6" s="5" t="s">
        <v>12</v>
      </c>
      <c r="O6" s="5" t="s">
        <v>13</v>
      </c>
    </row>
    <row r="7" spans="1:19" s="10" customFormat="1" ht="150" x14ac:dyDescent="0.25">
      <c r="A7" s="9">
        <v>1</v>
      </c>
      <c r="B7" s="32" t="s">
        <v>40</v>
      </c>
      <c r="C7" s="33"/>
      <c r="D7" s="39" t="s">
        <v>24</v>
      </c>
      <c r="E7" s="9">
        <v>6</v>
      </c>
      <c r="F7" s="34">
        <v>1500</v>
      </c>
      <c r="G7" s="34">
        <v>1500</v>
      </c>
      <c r="H7" s="34">
        <v>1500</v>
      </c>
      <c r="I7" s="35">
        <f>(F7+G7+H7)/3</f>
        <v>1500</v>
      </c>
      <c r="J7" s="36">
        <f>SQRT(((F7-I7)*(F7-I7)+(G7-I7)*(G7-I7)+(H7-I7)*(H7-I7))/(3-1))</f>
        <v>0</v>
      </c>
      <c r="K7" s="37">
        <f>J7/I7*100</f>
        <v>0</v>
      </c>
      <c r="L7" s="38">
        <f>E7/3 *(F7+G7+H7)</f>
        <v>9000</v>
      </c>
      <c r="M7" s="38">
        <f>L7/E7</f>
        <v>1500</v>
      </c>
      <c r="N7" s="38">
        <f>ROUNDDOWN(M7,2)</f>
        <v>1500</v>
      </c>
      <c r="O7" s="38">
        <f>N7*E7</f>
        <v>9000</v>
      </c>
    </row>
    <row r="8" spans="1:19" s="10" customFormat="1" ht="15" x14ac:dyDescent="0.25">
      <c r="A8" s="20"/>
      <c r="B8" s="27"/>
      <c r="C8" s="21"/>
      <c r="D8" s="20"/>
      <c r="E8" s="20"/>
      <c r="F8" s="28"/>
      <c r="G8" s="22"/>
      <c r="H8" s="22"/>
      <c r="I8" s="23"/>
      <c r="J8" s="24"/>
      <c r="K8" s="25"/>
      <c r="L8" s="26"/>
      <c r="M8" s="26"/>
      <c r="N8" s="26"/>
      <c r="O8" s="26"/>
      <c r="Q8" s="31"/>
    </row>
    <row r="9" spans="1:19" ht="15.75" x14ac:dyDescent="0.2">
      <c r="A9" s="53" t="s">
        <v>14</v>
      </c>
      <c r="B9" s="53"/>
      <c r="C9" s="53"/>
      <c r="D9" s="53"/>
      <c r="E9" s="53"/>
      <c r="F9" s="53"/>
      <c r="G9" s="53"/>
      <c r="H9" s="53"/>
      <c r="I9" s="18">
        <f>SUM(O7:O7)</f>
        <v>9000</v>
      </c>
      <c r="J9" s="4" t="s">
        <v>15</v>
      </c>
      <c r="K9" s="4"/>
      <c r="L9" s="4"/>
      <c r="M9" s="4"/>
      <c r="N9" s="4"/>
      <c r="O9" s="3"/>
      <c r="Q9" s="30"/>
      <c r="R9" s="30"/>
      <c r="S9" s="30"/>
    </row>
    <row r="10" spans="1:19" ht="15.75" x14ac:dyDescent="0.2">
      <c r="A10" s="29"/>
      <c r="B10" s="29"/>
      <c r="C10" s="29"/>
      <c r="D10" s="29"/>
      <c r="E10" s="29"/>
      <c r="F10" s="29"/>
      <c r="G10" s="29"/>
      <c r="H10" s="29"/>
      <c r="I10" s="3"/>
      <c r="J10" s="4"/>
      <c r="K10" s="4"/>
      <c r="L10" s="4"/>
      <c r="M10" s="4"/>
      <c r="N10" s="4"/>
      <c r="O10" s="3"/>
      <c r="Q10" s="30"/>
      <c r="R10" s="30"/>
      <c r="S10" s="30"/>
    </row>
    <row r="11" spans="1:19" ht="18" customHeight="1" x14ac:dyDescent="0.2">
      <c r="A11" s="54" t="s">
        <v>18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Q11" s="30"/>
      <c r="R11" s="30"/>
    </row>
    <row r="12" spans="1:19" ht="15.75" customHeight="1" x14ac:dyDescent="0.2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Q12" s="30"/>
      <c r="R12" s="30"/>
      <c r="S12" s="30"/>
    </row>
    <row r="13" spans="1:19" ht="15.75" customHeight="1" x14ac:dyDescent="0.2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Q13" s="30"/>
      <c r="R13" s="30"/>
    </row>
    <row r="14" spans="1:19" ht="15.75" customHeight="1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11"/>
      <c r="M14" s="8"/>
      <c r="N14" s="8"/>
      <c r="O14" s="8"/>
    </row>
    <row r="15" spans="1:19" s="2" customFormat="1" ht="15.75" customHeight="1" x14ac:dyDescent="0.25">
      <c r="A15" s="55" t="s">
        <v>17</v>
      </c>
      <c r="B15" s="55"/>
      <c r="C15" s="55"/>
      <c r="D15" s="56" t="s">
        <v>38</v>
      </c>
      <c r="E15" s="56"/>
      <c r="F15" s="56"/>
      <c r="G15" s="56"/>
      <c r="H15" s="56"/>
      <c r="I15" s="57"/>
      <c r="J15" s="57"/>
      <c r="K15" s="1"/>
      <c r="L15" s="58" t="s">
        <v>39</v>
      </c>
      <c r="M15" s="58"/>
      <c r="N15" s="1"/>
      <c r="O15" s="1"/>
    </row>
    <row r="16" spans="1:19" s="12" customFormat="1" ht="15" x14ac:dyDescent="0.25">
      <c r="D16" s="51" t="s">
        <v>19</v>
      </c>
      <c r="E16" s="51"/>
      <c r="F16" s="51"/>
      <c r="G16" s="51"/>
      <c r="H16" s="51"/>
      <c r="I16" s="52" t="s">
        <v>20</v>
      </c>
      <c r="J16" s="52"/>
      <c r="L16" s="52" t="s">
        <v>21</v>
      </c>
      <c r="M16" s="52"/>
    </row>
    <row r="17" spans="2:2" s="12" customFormat="1" ht="15" x14ac:dyDescent="0.25">
      <c r="B17" s="19"/>
    </row>
    <row r="18" spans="2:2" s="12" customFormat="1" ht="15" x14ac:dyDescent="0.25">
      <c r="B18" s="13" t="s">
        <v>22</v>
      </c>
    </row>
    <row r="19" spans="2:2" s="12" customFormat="1" ht="15.75" customHeight="1" x14ac:dyDescent="0.25"/>
    <row r="20" spans="2:2" s="12" customFormat="1" ht="15" x14ac:dyDescent="0.25"/>
    <row r="21" spans="2:2" s="12" customFormat="1" ht="15" x14ac:dyDescent="0.25"/>
    <row r="22" spans="2:2" s="12" customFormat="1" ht="15" x14ac:dyDescent="0.25"/>
  </sheetData>
  <sheetProtection selectLockedCells="1" selectUnlockedCells="1"/>
  <mergeCells count="18">
    <mergeCell ref="D16:H16"/>
    <mergeCell ref="I16:J16"/>
    <mergeCell ref="L16:M16"/>
    <mergeCell ref="A9:H9"/>
    <mergeCell ref="A11:O13"/>
    <mergeCell ref="A15:C15"/>
    <mergeCell ref="D15:H15"/>
    <mergeCell ref="I15:J15"/>
    <mergeCell ref="L15:M15"/>
    <mergeCell ref="A3:O3"/>
    <mergeCell ref="A5:A6"/>
    <mergeCell ref="B5:B6"/>
    <mergeCell ref="C5:C6"/>
    <mergeCell ref="D5:D6"/>
    <mergeCell ref="E5:E6"/>
    <mergeCell ref="F5:H5"/>
    <mergeCell ref="I5:K5"/>
    <mergeCell ref="L5:O5"/>
  </mergeCells>
  <pageMargins left="0.25" right="0.25" top="0.75" bottom="0.75" header="0.3" footer="0.3"/>
  <pageSetup paperSize="9" scale="64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G5" sqref="G5"/>
    </sheetView>
  </sheetViews>
  <sheetFormatPr defaultRowHeight="15" x14ac:dyDescent="0.25"/>
  <cols>
    <col min="2" max="2" width="16.7109375" customWidth="1"/>
    <col min="3" max="4" width="18.5703125" customWidth="1"/>
    <col min="5" max="6" width="19.5703125" customWidth="1"/>
    <col min="7" max="7" width="19.140625" customWidth="1"/>
    <col min="8" max="8" width="19.28515625" customWidth="1"/>
    <col min="9" max="9" width="19.5703125" customWidth="1"/>
  </cols>
  <sheetData>
    <row r="1" spans="1:9" s="42" customFormat="1" x14ac:dyDescent="0.25">
      <c r="A1" s="45"/>
      <c r="B1" s="42" t="s">
        <v>25</v>
      </c>
      <c r="C1" s="42" t="s">
        <v>26</v>
      </c>
      <c r="D1" s="42" t="s">
        <v>31</v>
      </c>
      <c r="E1" s="42" t="s">
        <v>27</v>
      </c>
      <c r="F1" s="42" t="s">
        <v>31</v>
      </c>
      <c r="G1" s="42" t="s">
        <v>28</v>
      </c>
      <c r="H1" s="42" t="s">
        <v>29</v>
      </c>
      <c r="I1" s="42" t="s">
        <v>34</v>
      </c>
    </row>
    <row r="2" spans="1:9" x14ac:dyDescent="0.25">
      <c r="A2" s="41">
        <v>1</v>
      </c>
      <c r="B2" t="s">
        <v>30</v>
      </c>
      <c r="C2">
        <v>1800</v>
      </c>
      <c r="D2" s="44">
        <f>C2*25</f>
        <v>45000</v>
      </c>
      <c r="E2">
        <v>500</v>
      </c>
      <c r="F2" s="44">
        <f>E2*25</f>
        <v>12500</v>
      </c>
      <c r="G2">
        <v>300</v>
      </c>
      <c r="H2" s="44">
        <f>D2+F2+G2</f>
        <v>57800</v>
      </c>
      <c r="I2">
        <f>H2/25</f>
        <v>2312</v>
      </c>
    </row>
    <row r="3" spans="1:9" x14ac:dyDescent="0.25">
      <c r="A3" s="41">
        <v>2</v>
      </c>
      <c r="B3" t="s">
        <v>32</v>
      </c>
      <c r="C3">
        <v>2400</v>
      </c>
      <c r="D3" s="44">
        <f>C3*25</f>
        <v>60000</v>
      </c>
      <c r="F3" s="44">
        <f t="shared" ref="F3:F4" si="0">E3*25</f>
        <v>0</v>
      </c>
      <c r="G3">
        <v>0</v>
      </c>
      <c r="H3" s="44">
        <f t="shared" ref="H3:H4" si="1">D3+F3+G3</f>
        <v>60000</v>
      </c>
      <c r="I3">
        <f t="shared" ref="I3:I4" si="2">H3/25</f>
        <v>2400</v>
      </c>
    </row>
    <row r="4" spans="1:9" x14ac:dyDescent="0.25">
      <c r="A4" s="41">
        <v>3</v>
      </c>
      <c r="B4" t="s">
        <v>33</v>
      </c>
      <c r="C4">
        <v>2600</v>
      </c>
      <c r="D4" s="44">
        <f>C4*25</f>
        <v>65000</v>
      </c>
      <c r="E4">
        <v>950</v>
      </c>
      <c r="F4" s="44">
        <f t="shared" si="0"/>
        <v>23750</v>
      </c>
      <c r="G4">
        <v>0</v>
      </c>
      <c r="H4" s="44">
        <f t="shared" si="1"/>
        <v>88750</v>
      </c>
      <c r="I4">
        <f t="shared" si="2"/>
        <v>3550</v>
      </c>
    </row>
    <row r="5" spans="1:9" x14ac:dyDescent="0.25">
      <c r="A5" s="41"/>
      <c r="H5" s="43"/>
    </row>
    <row r="6" spans="1:9" x14ac:dyDescent="0.25">
      <c r="H6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СОУТ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PrintMaster</dc:creator>
  <cp:lastModifiedBy>Марина</cp:lastModifiedBy>
  <cp:lastPrinted>2026-04-24T11:43:34Z</cp:lastPrinted>
  <dcterms:created xsi:type="dcterms:W3CDTF">2014-01-24T04:13:02Z</dcterms:created>
  <dcterms:modified xsi:type="dcterms:W3CDTF">2026-05-14T08:49:43Z</dcterms:modified>
</cp:coreProperties>
</file>