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Лист3 (2)" sheetId="1" r:id="rId1"/>
  </sheets>
  <calcPr calcId="14562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12" i="1"/>
  <c r="L34" i="1" l="1"/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J33" i="1"/>
  <c r="I33" i="1"/>
  <c r="A33" i="1"/>
  <c r="J32" i="1"/>
  <c r="I32" i="1"/>
  <c r="J31" i="1"/>
  <c r="I31" i="1"/>
  <c r="J30" i="1"/>
  <c r="I30" i="1"/>
  <c r="A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J12" i="1"/>
  <c r="I12" i="1"/>
  <c r="N34" i="1" l="1"/>
  <c r="K14" i="1"/>
  <c r="K16" i="1"/>
  <c r="K22" i="1"/>
  <c r="K24" i="1"/>
  <c r="K33" i="1"/>
  <c r="K32" i="1"/>
  <c r="K30" i="1"/>
  <c r="K29" i="1"/>
  <c r="K31" i="1"/>
  <c r="K28" i="1"/>
  <c r="K26" i="1"/>
  <c r="K20" i="1"/>
  <c r="K18" i="1"/>
  <c r="K12" i="1"/>
  <c r="M34" i="1"/>
  <c r="K13" i="1"/>
  <c r="K15" i="1"/>
  <c r="K17" i="1"/>
  <c r="K19" i="1"/>
  <c r="K21" i="1"/>
  <c r="K23" i="1"/>
  <c r="K25" i="1"/>
  <c r="K27" i="1"/>
</calcChain>
</file>

<file path=xl/sharedStrings.xml><?xml version="1.0" encoding="utf-8"?>
<sst xmlns="http://schemas.openxmlformats.org/spreadsheetml/2006/main" count="47" uniqueCount="47">
  <si>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</si>
  <si>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 xml:space="preserve">Оказание услуг по заправке и восстановлению картриджей
для ГБОУ лицей № 144  Калининского района Санкт-Петербурга
</t>
  </si>
  <si>
    <t>(указывается предмет контракта)</t>
  </si>
  <si>
    <r>
      <rPr>
        <sz val="14"/>
        <color rgb="FF000000"/>
        <rFont val="Times New Roman"/>
        <family val="1"/>
        <charset val="204"/>
      </rP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</si>
  <si>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</si>
  <si>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</si>
  <si>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</si>
  <si>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</si>
  <si>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</si>
  <si>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</si>
  <si>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</si>
  <si>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</si>
  <si>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</si>
  <si>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</si>
  <si>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</si>
  <si>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Кол-во</t>
  </si>
  <si>
    <t>Общая стоимость   (руб.)</t>
  </si>
  <si>
    <t>Наименьшая стоимость</t>
  </si>
  <si>
    <t>Заправка картриджа Xerox 106R02773</t>
  </si>
  <si>
    <t>Восстановление картриджа Xerox 106R02773</t>
  </si>
  <si>
    <t>Заправка картриджа Samsung MLT-D109S</t>
  </si>
  <si>
    <t>Восстановление картриджа Samsung MLT-D109S</t>
  </si>
  <si>
    <t>Заправка картриджа HP Q2612A</t>
  </si>
  <si>
    <t>Восстановление картриджа HP Q2612A</t>
  </si>
  <si>
    <t>Заправка картриджа Xerox 106R01379</t>
  </si>
  <si>
    <t>Восстановление картриджа Xerox 106R01379</t>
  </si>
  <si>
    <t>Заправка картриджа Panasonic КХ- FAT411A</t>
  </si>
  <si>
    <t>Восстановление картриджа КХ- FAT411A</t>
  </si>
  <si>
    <t>Заправка картриджа Kyocera ТК- 1110</t>
  </si>
  <si>
    <t>Восстановление картриджа Kyocera ТК-1110</t>
  </si>
  <si>
    <t>Заправка картриджа Canon FX-10</t>
  </si>
  <si>
    <t>Восстановление картриджа Canon FX-10</t>
  </si>
  <si>
    <t>Заправка картриджа HP 18А CF218A</t>
  </si>
  <si>
    <t>Восстановление картриджа HP 18А CF218A</t>
  </si>
  <si>
    <t>Заправка картриджа Xerox 106R02782</t>
  </si>
  <si>
    <t>Заправка картриджа Brother TN- 1075</t>
  </si>
  <si>
    <t>Восстановление картриджа Brother TN- 1075</t>
  </si>
  <si>
    <t>Восстановление картриджа Xerox 106R02782</t>
  </si>
  <si>
    <t>Заправка картриджа Xerox 106R02778</t>
  </si>
  <si>
    <t>Восстановление картриджа Xerox 106R02778</t>
  </si>
  <si>
    <t>Итого: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</si>
  <si>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</si>
  <si>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Контрактный управляющий:</t>
  </si>
  <si>
    <t>(должность)</t>
  </si>
  <si>
    <t>(подпись/расшифровка подписи)</t>
  </si>
  <si>
    <t>Цена за единицу, руб.(Нормативный метод Распоряжение от 08.04.2026 № 221-р</t>
  </si>
  <si>
    <t>Дата подготовки обоснования НМЦК: 04.05.2026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</si>
</sst>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#,##0.00;[Red]#,##0.00"/>
  </numFmts>
  <fonts count="15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6"/>
      <color rgb="FF2E2D2F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4D4C4D"/>
      <name val="Times New Roman"/>
      <family val="1"/>
      <charset val="204"/>
    </font>
    <font>
      <sz val="12"/>
      <color rgb="FF2E2D2F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</borders>
  <cellStyleXfs count="4">
    <xf numFmtId="0" fontId="0" fillId="0" borderId="0"/>
    <xf numFmtId="164" fontId="14" fillId="0" borderId="0" applyBorder="0" applyProtection="0"/>
    <xf numFmtId="9" fontId="14" fillId="0" borderId="0"/>
    <xf numFmtId="0" fontId="1" fillId="0" borderId="0"/>
  </cellStyleXfs>
  <cellXfs count="67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 wrapText="1"/>
    </xf>
    <xf numFmtId="9" fontId="7" fillId="0" borderId="5" xfId="2" applyFont="1" applyBorder="1" applyAlignment="1" applyProtection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164" fontId="7" fillId="0" borderId="5" xfId="1" applyFont="1" applyBorder="1" applyAlignment="1" applyProtection="1">
      <alignment horizontal="center" vertical="center" wrapText="1"/>
    </xf>
    <xf numFmtId="0" fontId="4" fillId="0" borderId="0" xfId="0" applyFont="1"/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wrapText="1"/>
    </xf>
    <xf numFmtId="2" fontId="6" fillId="2" borderId="5" xfId="0" applyNumberFormat="1" applyFont="1" applyFill="1" applyBorder="1" applyAlignment="1">
      <alignment horizontal="center"/>
    </xf>
    <xf numFmtId="2" fontId="6" fillId="2" borderId="5" xfId="0" applyNumberFormat="1" applyFont="1" applyFill="1" applyBorder="1"/>
    <xf numFmtId="165" fontId="6" fillId="0" borderId="5" xfId="0" applyNumberFormat="1" applyFont="1" applyBorder="1" applyAlignment="1">
      <alignment vertical="center"/>
    </xf>
    <xf numFmtId="9" fontId="9" fillId="0" borderId="5" xfId="2" applyFont="1" applyBorder="1" applyAlignment="1" applyProtection="1">
      <alignment vertical="center"/>
    </xf>
    <xf numFmtId="0" fontId="8" fillId="0" borderId="9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10" fillId="0" borderId="0" xfId="0" applyFont="1"/>
    <xf numFmtId="0" fontId="6" fillId="0" borderId="5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/>
    </xf>
    <xf numFmtId="165" fontId="9" fillId="0" borderId="5" xfId="0" applyNumberFormat="1" applyFont="1" applyBorder="1"/>
    <xf numFmtId="0" fontId="10" fillId="0" borderId="5" xfId="0" applyFont="1" applyBorder="1"/>
    <xf numFmtId="2" fontId="10" fillId="0" borderId="5" xfId="0" applyNumberFormat="1" applyFont="1" applyBorder="1"/>
    <xf numFmtId="0" fontId="6" fillId="0" borderId="0" xfId="0" applyFont="1" applyBorder="1" applyAlignment="1">
      <alignment horizontal="center" vertical="center"/>
    </xf>
    <xf numFmtId="165" fontId="9" fillId="0" borderId="0" xfId="0" applyNumberFormat="1" applyFont="1" applyBorder="1"/>
    <xf numFmtId="9" fontId="9" fillId="0" borderId="0" xfId="2" applyFont="1" applyBorder="1" applyAlignment="1" applyProtection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13" fillId="0" borderId="0" xfId="0" applyFont="1"/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/>
    <xf numFmtId="0" fontId="5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justify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4D4C4D"/>
      <rgbColor rgb="FF2E2D2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140040</xdr:colOff>
      <xdr:row>10</xdr:row>
      <xdr:rowOff>232560</xdr:rowOff>
    </xdr:from>
    <xdr:to>
      <xdr:col>10</xdr:col>
      <xdr:colOff>612360</xdr:colOff>
      <xdr:row>10</xdr:row>
      <xdr:rowOff>486720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747240" y="3264480"/>
          <a:ext cx="472320" cy="254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73080</xdr:colOff>
      <xdr:row>10</xdr:row>
      <xdr:rowOff>205920</xdr:rowOff>
    </xdr:from>
    <xdr:to>
      <xdr:col>9</xdr:col>
      <xdr:colOff>613080</xdr:colOff>
      <xdr:row>10</xdr:row>
      <xdr:rowOff>645840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752920" y="3237840"/>
          <a:ext cx="540000" cy="4399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2"/>
  <sheetViews>
    <sheetView tabSelected="1" view="pageBreakPreview" zoomScale="75" zoomScaleNormal="100" zoomScaleSheetLayoutView="75" workbookViewId="0">
      <selection activeCell="A35" sqref="A35:K35"/>
    </sheetView>
  </sheetViews>
  <sheetFormatPr defaultColWidth="9.140625" defaultRowHeight="15" x14ac:dyDescent="0.25"/>
  <cols>
    <col min="1" max="1" width="9.140625" style="2"/>
    <col min="2" max="2" width="55.140625" style="2" customWidth="1"/>
    <col min="3" max="3" width="16" style="2" customWidth="1"/>
    <col min="4" max="4" width="15.5703125" style="2" customWidth="1"/>
    <col min="5" max="5" width="16" style="2" customWidth="1"/>
    <col min="6" max="6" width="16.140625" style="2" customWidth="1"/>
    <col min="7" max="8" width="14.42578125" style="2" customWidth="1"/>
    <col min="9" max="9" width="16.42578125" style="2" customWidth="1"/>
    <col min="10" max="10" width="13.140625" style="2" customWidth="1"/>
    <col min="11" max="11" width="16" style="2" customWidth="1"/>
    <col min="12" max="12" width="9.140625" style="2"/>
    <col min="13" max="13" width="17.85546875" style="2" customWidth="1"/>
    <col min="14" max="14" width="13" style="2" hidden="1" customWidth="1"/>
    <col min="15" max="1025" width="9.140625" style="2"/>
  </cols>
  <sheetData>
    <row r="1" spans="1:14" x14ac:dyDescent="0.25">
      <c r="C1" s="3"/>
    </row>
    <row r="2" spans="1:14" ht="37.5" customHeight="1" x14ac:dyDescent="0.25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4"/>
    </row>
    <row r="3" spans="1:14" ht="6" customHeight="1" x14ac:dyDescent="0.3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4" ht="81" customHeight="1" x14ac:dyDescent="0.3">
      <c r="A4" s="64" t="s">
        <v>1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8"/>
    </row>
    <row r="5" spans="1:14" ht="18.75" x14ac:dyDescent="0.25">
      <c r="A5" s="65" t="s">
        <v>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9"/>
    </row>
    <row r="6" spans="1:14" ht="17.25" customHeight="1" x14ac:dyDescent="0.3">
      <c r="A6" s="5"/>
      <c r="B6" s="5"/>
      <c r="C6" s="10"/>
      <c r="D6" s="10"/>
      <c r="E6" s="10"/>
      <c r="F6" s="10"/>
      <c r="G6" s="10"/>
      <c r="H6" s="10"/>
      <c r="I6" s="10"/>
      <c r="J6" s="10"/>
      <c r="K6" s="10"/>
      <c r="L6" s="9"/>
    </row>
    <row r="7" spans="1:14" ht="18.75" hidden="1" x14ac:dyDescent="0.3">
      <c r="A7" s="5"/>
      <c r="B7" s="5"/>
      <c r="C7" s="10"/>
      <c r="D7" s="10"/>
      <c r="E7" s="10"/>
      <c r="F7" s="10"/>
      <c r="G7" s="10"/>
      <c r="H7" s="10"/>
      <c r="I7" s="10"/>
      <c r="J7" s="10"/>
      <c r="K7" s="10"/>
      <c r="L7" s="9"/>
    </row>
    <row r="8" spans="1:14" ht="30" customHeight="1" x14ac:dyDescent="0.25">
      <c r="A8" s="61" t="s">
        <v>3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11"/>
    </row>
    <row r="9" spans="1:14" ht="19.5" thickBot="1" x14ac:dyDescent="0.35">
      <c r="A9" s="5"/>
      <c r="B9" s="5"/>
      <c r="C9" s="12"/>
      <c r="D9" s="5"/>
      <c r="E9" s="5"/>
      <c r="F9" s="5"/>
      <c r="G9" s="5"/>
      <c r="H9" s="5"/>
      <c r="I9" s="5"/>
      <c r="J9" s="5"/>
      <c r="K9" s="5"/>
    </row>
    <row r="10" spans="1:14" ht="19.5" customHeight="1" thickTop="1" thickBot="1" x14ac:dyDescent="0.35">
      <c r="A10" s="66" t="s">
        <v>4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13"/>
      <c r="M10" s="14"/>
      <c r="N10" s="14"/>
    </row>
    <row r="11" spans="1:14" s="24" customFormat="1" ht="130.5" customHeight="1" thickTop="1" thickBot="1" x14ac:dyDescent="0.25">
      <c r="A11" s="15" t="s">
        <v>5</v>
      </c>
      <c r="B11" s="16" t="s">
        <v>6</v>
      </c>
      <c r="C11" s="17" t="s">
        <v>7</v>
      </c>
      <c r="D11" s="18" t="s">
        <v>8</v>
      </c>
      <c r="E11" s="19" t="s">
        <v>9</v>
      </c>
      <c r="F11" s="19" t="s">
        <v>10</v>
      </c>
      <c r="G11" s="19" t="s">
        <v>11</v>
      </c>
      <c r="H11" s="59" t="s">
        <v>45</v>
      </c>
      <c r="I11" s="17" t="s">
        <v>12</v>
      </c>
      <c r="J11" s="20" t="s">
        <v>13</v>
      </c>
      <c r="K11" s="21" t="s">
        <v>14</v>
      </c>
      <c r="L11" s="22" t="s">
        <v>15</v>
      </c>
      <c r="M11" s="23" t="s">
        <v>16</v>
      </c>
      <c r="N11" s="23" t="s">
        <v>17</v>
      </c>
    </row>
    <row r="12" spans="1:14" s="34" customFormat="1" ht="36.75" customHeight="1" thickTop="1" thickBot="1" x14ac:dyDescent="0.4">
      <c r="A12" s="25">
        <v>1</v>
      </c>
      <c r="B12" s="26" t="s">
        <v>18</v>
      </c>
      <c r="C12" s="27">
        <v>365</v>
      </c>
      <c r="D12" s="27">
        <v>350</v>
      </c>
      <c r="E12" s="28">
        <v>354</v>
      </c>
      <c r="F12" s="29"/>
      <c r="G12" s="29"/>
      <c r="H12" s="29"/>
      <c r="I12" s="30">
        <f t="shared" ref="I12:I33" si="0">AVERAGE(C12:G12)</f>
        <v>356.33</v>
      </c>
      <c r="J12" s="30">
        <f t="shared" ref="J12:J33" si="1">STDEV(C12:G12)</f>
        <v>7.77</v>
      </c>
      <c r="K12" s="31">
        <f t="shared" ref="K12:K33" si="2">J12/I12</f>
        <v>0.02</v>
      </c>
      <c r="L12" s="32">
        <v>20</v>
      </c>
      <c r="M12" s="33">
        <f>L12*D12</f>
        <v>7000</v>
      </c>
      <c r="N12" s="33">
        <f t="shared" ref="N12:N33" si="3">C12*L12</f>
        <v>7300</v>
      </c>
    </row>
    <row r="13" spans="1:14" s="34" customFormat="1" ht="38.25" customHeight="1" thickTop="1" thickBot="1" x14ac:dyDescent="0.4">
      <c r="A13" s="35">
        <f t="shared" ref="A13:A28" si="4">A12+1</f>
        <v>2</v>
      </c>
      <c r="B13" s="36" t="s">
        <v>19</v>
      </c>
      <c r="C13" s="37">
        <v>455</v>
      </c>
      <c r="D13" s="37">
        <v>450</v>
      </c>
      <c r="E13" s="28">
        <v>453</v>
      </c>
      <c r="F13" s="29"/>
      <c r="G13" s="29"/>
      <c r="H13" s="29"/>
      <c r="I13" s="30">
        <f t="shared" si="0"/>
        <v>452.67</v>
      </c>
      <c r="J13" s="30">
        <f t="shared" si="1"/>
        <v>2.52</v>
      </c>
      <c r="K13" s="31">
        <f t="shared" si="2"/>
        <v>0.01</v>
      </c>
      <c r="L13" s="32">
        <v>10</v>
      </c>
      <c r="M13" s="33">
        <f t="shared" ref="M13:M33" si="5">L13*D13</f>
        <v>4500</v>
      </c>
      <c r="N13" s="33">
        <f t="shared" si="3"/>
        <v>4550</v>
      </c>
    </row>
    <row r="14" spans="1:14" s="34" customFormat="1" ht="33" customHeight="1" thickTop="1" thickBot="1" x14ac:dyDescent="0.4">
      <c r="A14" s="35">
        <f t="shared" si="4"/>
        <v>3</v>
      </c>
      <c r="B14" s="36" t="s">
        <v>20</v>
      </c>
      <c r="C14" s="37">
        <v>360</v>
      </c>
      <c r="D14" s="37">
        <v>350</v>
      </c>
      <c r="E14" s="28">
        <v>354</v>
      </c>
      <c r="F14" s="29"/>
      <c r="G14" s="29"/>
      <c r="H14" s="29"/>
      <c r="I14" s="30">
        <f t="shared" si="0"/>
        <v>354.67</v>
      </c>
      <c r="J14" s="30">
        <f t="shared" si="1"/>
        <v>5.03</v>
      </c>
      <c r="K14" s="31">
        <f t="shared" si="2"/>
        <v>0.01</v>
      </c>
      <c r="L14" s="38">
        <v>15</v>
      </c>
      <c r="M14" s="33">
        <f t="shared" si="5"/>
        <v>5250</v>
      </c>
      <c r="N14" s="33">
        <f t="shared" si="3"/>
        <v>5400</v>
      </c>
    </row>
    <row r="15" spans="1:14" s="34" customFormat="1" ht="36.75" customHeight="1" thickTop="1" thickBot="1" x14ac:dyDescent="0.4">
      <c r="A15" s="35">
        <f t="shared" si="4"/>
        <v>4</v>
      </c>
      <c r="B15" s="36" t="s">
        <v>21</v>
      </c>
      <c r="C15" s="37">
        <v>570</v>
      </c>
      <c r="D15" s="37">
        <v>550</v>
      </c>
      <c r="E15" s="28">
        <v>553</v>
      </c>
      <c r="F15" s="29"/>
      <c r="G15" s="29"/>
      <c r="H15" s="29"/>
      <c r="I15" s="30">
        <f t="shared" si="0"/>
        <v>557.66999999999996</v>
      </c>
      <c r="J15" s="30">
        <f t="shared" si="1"/>
        <v>10.79</v>
      </c>
      <c r="K15" s="31">
        <f t="shared" si="2"/>
        <v>0.02</v>
      </c>
      <c r="L15" s="38">
        <v>6</v>
      </c>
      <c r="M15" s="33">
        <f t="shared" si="5"/>
        <v>3300</v>
      </c>
      <c r="N15" s="33">
        <f t="shared" si="3"/>
        <v>3420</v>
      </c>
    </row>
    <row r="16" spans="1:14" s="34" customFormat="1" ht="32.25" customHeight="1" thickTop="1" thickBot="1" x14ac:dyDescent="0.4">
      <c r="A16" s="35">
        <f t="shared" si="4"/>
        <v>5</v>
      </c>
      <c r="B16" s="36" t="s">
        <v>22</v>
      </c>
      <c r="C16" s="37">
        <v>305</v>
      </c>
      <c r="D16" s="37">
        <v>300</v>
      </c>
      <c r="E16" s="28">
        <v>306</v>
      </c>
      <c r="F16" s="29"/>
      <c r="G16" s="29"/>
      <c r="H16" s="29"/>
      <c r="I16" s="30">
        <f t="shared" si="0"/>
        <v>303.67</v>
      </c>
      <c r="J16" s="30">
        <f t="shared" si="1"/>
        <v>3.21</v>
      </c>
      <c r="K16" s="31">
        <f t="shared" si="2"/>
        <v>0.01</v>
      </c>
      <c r="L16" s="32">
        <v>20</v>
      </c>
      <c r="M16" s="33">
        <f t="shared" si="5"/>
        <v>6000</v>
      </c>
      <c r="N16" s="33">
        <f t="shared" si="3"/>
        <v>6100</v>
      </c>
    </row>
    <row r="17" spans="1:14" s="34" customFormat="1" ht="28.5" customHeight="1" thickTop="1" thickBot="1" x14ac:dyDescent="0.4">
      <c r="A17" s="35">
        <f t="shared" si="4"/>
        <v>6</v>
      </c>
      <c r="B17" s="36" t="s">
        <v>23</v>
      </c>
      <c r="C17" s="37">
        <v>460</v>
      </c>
      <c r="D17" s="37">
        <v>450</v>
      </c>
      <c r="E17" s="28">
        <v>453</v>
      </c>
      <c r="F17" s="29"/>
      <c r="G17" s="29"/>
      <c r="H17" s="29"/>
      <c r="I17" s="30">
        <f t="shared" si="0"/>
        <v>454.33</v>
      </c>
      <c r="J17" s="30">
        <f t="shared" si="1"/>
        <v>5.13</v>
      </c>
      <c r="K17" s="31">
        <f t="shared" si="2"/>
        <v>0.01</v>
      </c>
      <c r="L17" s="32">
        <v>8</v>
      </c>
      <c r="M17" s="33">
        <f t="shared" si="5"/>
        <v>3600</v>
      </c>
      <c r="N17" s="33">
        <f t="shared" si="3"/>
        <v>3680</v>
      </c>
    </row>
    <row r="18" spans="1:14" s="34" customFormat="1" ht="30.75" customHeight="1" thickTop="1" thickBot="1" x14ac:dyDescent="0.4">
      <c r="A18" s="35">
        <f t="shared" si="4"/>
        <v>7</v>
      </c>
      <c r="B18" s="36" t="s">
        <v>24</v>
      </c>
      <c r="C18" s="37">
        <v>565</v>
      </c>
      <c r="D18" s="37">
        <v>550</v>
      </c>
      <c r="E18" s="28">
        <v>554</v>
      </c>
      <c r="F18" s="29"/>
      <c r="G18" s="29"/>
      <c r="H18" s="29"/>
      <c r="I18" s="30">
        <f t="shared" si="0"/>
        <v>556.33000000000004</v>
      </c>
      <c r="J18" s="30">
        <f t="shared" si="1"/>
        <v>7.77</v>
      </c>
      <c r="K18" s="31">
        <f t="shared" si="2"/>
        <v>0.01</v>
      </c>
      <c r="L18" s="32">
        <v>15</v>
      </c>
      <c r="M18" s="33">
        <f t="shared" si="5"/>
        <v>8250</v>
      </c>
      <c r="N18" s="33">
        <f t="shared" si="3"/>
        <v>8475</v>
      </c>
    </row>
    <row r="19" spans="1:14" s="34" customFormat="1" ht="40.5" customHeight="1" thickTop="1" thickBot="1" x14ac:dyDescent="0.4">
      <c r="A19" s="35">
        <f t="shared" si="4"/>
        <v>8</v>
      </c>
      <c r="B19" s="39" t="s">
        <v>25</v>
      </c>
      <c r="C19" s="37">
        <v>765</v>
      </c>
      <c r="D19" s="37">
        <v>750</v>
      </c>
      <c r="E19" s="28">
        <v>754</v>
      </c>
      <c r="F19" s="29"/>
      <c r="G19" s="29"/>
      <c r="H19" s="29"/>
      <c r="I19" s="30">
        <f t="shared" si="0"/>
        <v>756.33</v>
      </c>
      <c r="J19" s="30">
        <f t="shared" si="1"/>
        <v>7.77</v>
      </c>
      <c r="K19" s="31">
        <f t="shared" si="2"/>
        <v>0.01</v>
      </c>
      <c r="L19" s="40">
        <v>15</v>
      </c>
      <c r="M19" s="33">
        <f t="shared" si="5"/>
        <v>11250</v>
      </c>
      <c r="N19" s="33">
        <f t="shared" si="3"/>
        <v>11475</v>
      </c>
    </row>
    <row r="20" spans="1:14" s="34" customFormat="1" ht="32.25" customHeight="1" thickTop="1" thickBot="1" x14ac:dyDescent="0.4">
      <c r="A20" s="35">
        <f t="shared" si="4"/>
        <v>9</v>
      </c>
      <c r="B20" s="39" t="s">
        <v>26</v>
      </c>
      <c r="C20" s="37">
        <v>320</v>
      </c>
      <c r="D20" s="37">
        <v>300</v>
      </c>
      <c r="E20" s="28">
        <v>303</v>
      </c>
      <c r="F20" s="29"/>
      <c r="G20" s="29"/>
      <c r="H20" s="29"/>
      <c r="I20" s="30">
        <f t="shared" si="0"/>
        <v>307.67</v>
      </c>
      <c r="J20" s="30">
        <f t="shared" si="1"/>
        <v>10.79</v>
      </c>
      <c r="K20" s="31">
        <f t="shared" si="2"/>
        <v>0.04</v>
      </c>
      <c r="L20" s="40">
        <v>10</v>
      </c>
      <c r="M20" s="33">
        <f t="shared" si="5"/>
        <v>3000</v>
      </c>
      <c r="N20" s="33">
        <f t="shared" si="3"/>
        <v>3200</v>
      </c>
    </row>
    <row r="21" spans="1:14" s="34" customFormat="1" ht="33.75" customHeight="1" thickTop="1" thickBot="1" x14ac:dyDescent="0.4">
      <c r="A21" s="35">
        <f t="shared" si="4"/>
        <v>10</v>
      </c>
      <c r="B21" s="39" t="s">
        <v>27</v>
      </c>
      <c r="C21" s="37">
        <v>440</v>
      </c>
      <c r="D21" s="37">
        <v>400</v>
      </c>
      <c r="E21" s="28">
        <v>405</v>
      </c>
      <c r="F21" s="29"/>
      <c r="G21" s="29"/>
      <c r="H21" s="29"/>
      <c r="I21" s="30">
        <f t="shared" si="0"/>
        <v>415</v>
      </c>
      <c r="J21" s="30">
        <f t="shared" si="1"/>
        <v>21.79</v>
      </c>
      <c r="K21" s="31">
        <f t="shared" si="2"/>
        <v>0.05</v>
      </c>
      <c r="L21" s="40">
        <v>2</v>
      </c>
      <c r="M21" s="33">
        <f t="shared" si="5"/>
        <v>800</v>
      </c>
      <c r="N21" s="33">
        <f t="shared" si="3"/>
        <v>880</v>
      </c>
    </row>
    <row r="22" spans="1:14" s="34" customFormat="1" ht="36.75" customHeight="1" thickTop="1" thickBot="1" x14ac:dyDescent="0.4">
      <c r="A22" s="35">
        <f t="shared" si="4"/>
        <v>11</v>
      </c>
      <c r="B22" s="39" t="s">
        <v>28</v>
      </c>
      <c r="C22" s="27">
        <v>305</v>
      </c>
      <c r="D22" s="27">
        <v>300</v>
      </c>
      <c r="E22" s="28">
        <v>304</v>
      </c>
      <c r="F22" s="29"/>
      <c r="G22" s="29"/>
      <c r="H22" s="29"/>
      <c r="I22" s="30">
        <f t="shared" si="0"/>
        <v>303</v>
      </c>
      <c r="J22" s="30">
        <f t="shared" si="1"/>
        <v>2.65</v>
      </c>
      <c r="K22" s="31">
        <f t="shared" si="2"/>
        <v>0.01</v>
      </c>
      <c r="L22" s="41">
        <v>12</v>
      </c>
      <c r="M22" s="33">
        <f t="shared" si="5"/>
        <v>3600</v>
      </c>
      <c r="N22" s="33">
        <f t="shared" si="3"/>
        <v>3660</v>
      </c>
    </row>
    <row r="23" spans="1:14" s="34" customFormat="1" ht="38.25" customHeight="1" thickTop="1" thickBot="1" x14ac:dyDescent="0.4">
      <c r="A23" s="35">
        <f t="shared" si="4"/>
        <v>12</v>
      </c>
      <c r="B23" s="39" t="s">
        <v>29</v>
      </c>
      <c r="C23" s="37">
        <v>480</v>
      </c>
      <c r="D23" s="37">
        <v>450</v>
      </c>
      <c r="E23" s="28">
        <v>455</v>
      </c>
      <c r="F23" s="29"/>
      <c r="G23" s="29"/>
      <c r="H23" s="29"/>
      <c r="I23" s="30">
        <f t="shared" si="0"/>
        <v>461.67</v>
      </c>
      <c r="J23" s="30">
        <f t="shared" si="1"/>
        <v>16.07</v>
      </c>
      <c r="K23" s="31">
        <f t="shared" si="2"/>
        <v>0.03</v>
      </c>
      <c r="L23" s="40">
        <v>2</v>
      </c>
      <c r="M23" s="33">
        <f t="shared" si="5"/>
        <v>900</v>
      </c>
      <c r="N23" s="33">
        <f t="shared" si="3"/>
        <v>960</v>
      </c>
    </row>
    <row r="24" spans="1:14" s="34" customFormat="1" ht="33" customHeight="1" thickTop="1" thickBot="1" x14ac:dyDescent="0.4">
      <c r="A24" s="35">
        <f t="shared" si="4"/>
        <v>13</v>
      </c>
      <c r="B24" s="39" t="s">
        <v>30</v>
      </c>
      <c r="C24" s="37">
        <v>365</v>
      </c>
      <c r="D24" s="37">
        <v>350</v>
      </c>
      <c r="E24" s="28">
        <v>354</v>
      </c>
      <c r="F24" s="29"/>
      <c r="G24" s="29"/>
      <c r="H24" s="29"/>
      <c r="I24" s="30">
        <f t="shared" si="0"/>
        <v>356.33</v>
      </c>
      <c r="J24" s="30">
        <f t="shared" si="1"/>
        <v>7.77</v>
      </c>
      <c r="K24" s="31">
        <f t="shared" si="2"/>
        <v>0.02</v>
      </c>
      <c r="L24" s="40">
        <v>10</v>
      </c>
      <c r="M24" s="33">
        <f t="shared" si="5"/>
        <v>3500</v>
      </c>
      <c r="N24" s="33">
        <f t="shared" si="3"/>
        <v>3650</v>
      </c>
    </row>
    <row r="25" spans="1:14" s="34" customFormat="1" ht="33" customHeight="1" thickTop="1" thickBot="1" x14ac:dyDescent="0.4">
      <c r="A25" s="35">
        <f t="shared" si="4"/>
        <v>14</v>
      </c>
      <c r="B25" s="39" t="s">
        <v>31</v>
      </c>
      <c r="C25" s="37">
        <v>420</v>
      </c>
      <c r="D25" s="37">
        <v>400</v>
      </c>
      <c r="E25" s="28">
        <v>406</v>
      </c>
      <c r="F25" s="29"/>
      <c r="G25" s="29"/>
      <c r="H25" s="29"/>
      <c r="I25" s="30">
        <f t="shared" si="0"/>
        <v>408.67</v>
      </c>
      <c r="J25" s="30">
        <f t="shared" si="1"/>
        <v>10.26</v>
      </c>
      <c r="K25" s="31">
        <f t="shared" si="2"/>
        <v>0.03</v>
      </c>
      <c r="L25" s="40">
        <v>6</v>
      </c>
      <c r="M25" s="33">
        <f t="shared" si="5"/>
        <v>2400</v>
      </c>
      <c r="N25" s="33">
        <f t="shared" si="3"/>
        <v>2520</v>
      </c>
    </row>
    <row r="26" spans="1:14" s="34" customFormat="1" ht="32.25" customHeight="1" thickTop="1" thickBot="1" x14ac:dyDescent="0.4">
      <c r="A26" s="35">
        <f t="shared" si="4"/>
        <v>15</v>
      </c>
      <c r="B26" s="42" t="s">
        <v>32</v>
      </c>
      <c r="C26" s="37">
        <v>460</v>
      </c>
      <c r="D26" s="37">
        <v>450</v>
      </c>
      <c r="E26" s="28">
        <v>454</v>
      </c>
      <c r="F26" s="29"/>
      <c r="G26" s="29"/>
      <c r="H26" s="29"/>
      <c r="I26" s="30">
        <f t="shared" si="0"/>
        <v>454.67</v>
      </c>
      <c r="J26" s="30">
        <f t="shared" si="1"/>
        <v>5.03</v>
      </c>
      <c r="K26" s="31">
        <f t="shared" si="2"/>
        <v>0.01</v>
      </c>
      <c r="L26" s="40">
        <v>12</v>
      </c>
      <c r="M26" s="33">
        <f t="shared" si="5"/>
        <v>5400</v>
      </c>
      <c r="N26" s="33">
        <f t="shared" si="3"/>
        <v>5520</v>
      </c>
    </row>
    <row r="27" spans="1:14" s="34" customFormat="1" ht="30.75" customHeight="1" thickTop="1" thickBot="1" x14ac:dyDescent="0.4">
      <c r="A27" s="35">
        <f t="shared" si="4"/>
        <v>16</v>
      </c>
      <c r="B27" s="43" t="s">
        <v>33</v>
      </c>
      <c r="C27" s="37">
        <v>410</v>
      </c>
      <c r="D27" s="37">
        <v>400</v>
      </c>
      <c r="E27" s="28">
        <v>404</v>
      </c>
      <c r="F27" s="29"/>
      <c r="G27" s="29"/>
      <c r="H27" s="29"/>
      <c r="I27" s="30">
        <f t="shared" si="0"/>
        <v>404.67</v>
      </c>
      <c r="J27" s="30">
        <f t="shared" si="1"/>
        <v>5.03</v>
      </c>
      <c r="K27" s="31">
        <f t="shared" si="2"/>
        <v>0.01</v>
      </c>
      <c r="L27" s="40">
        <v>6</v>
      </c>
      <c r="M27" s="33">
        <f t="shared" si="5"/>
        <v>2400</v>
      </c>
      <c r="N27" s="33">
        <f t="shared" si="3"/>
        <v>2460</v>
      </c>
    </row>
    <row r="28" spans="1:14" s="34" customFormat="1" ht="30.75" customHeight="1" thickTop="1" thickBot="1" x14ac:dyDescent="0.4">
      <c r="A28" s="35">
        <f t="shared" si="4"/>
        <v>17</v>
      </c>
      <c r="B28" s="39" t="s">
        <v>34</v>
      </c>
      <c r="C28" s="37">
        <v>315</v>
      </c>
      <c r="D28" s="37">
        <v>300</v>
      </c>
      <c r="E28" s="28">
        <v>304</v>
      </c>
      <c r="F28" s="29"/>
      <c r="G28" s="29"/>
      <c r="H28" s="29"/>
      <c r="I28" s="30">
        <f t="shared" si="0"/>
        <v>306.33</v>
      </c>
      <c r="J28" s="30">
        <f t="shared" si="1"/>
        <v>7.77</v>
      </c>
      <c r="K28" s="31">
        <f t="shared" si="2"/>
        <v>0.03</v>
      </c>
      <c r="L28" s="44">
        <v>20</v>
      </c>
      <c r="M28" s="33">
        <f t="shared" si="5"/>
        <v>6000</v>
      </c>
      <c r="N28" s="33">
        <f t="shared" si="3"/>
        <v>6300</v>
      </c>
    </row>
    <row r="29" spans="1:14" s="34" customFormat="1" ht="32.25" customHeight="1" thickTop="1" thickBot="1" x14ac:dyDescent="0.4">
      <c r="A29" s="35">
        <v>18</v>
      </c>
      <c r="B29" s="36" t="s">
        <v>35</v>
      </c>
      <c r="C29" s="37">
        <v>310</v>
      </c>
      <c r="D29" s="37">
        <v>300</v>
      </c>
      <c r="E29" s="28">
        <v>304</v>
      </c>
      <c r="F29" s="29"/>
      <c r="G29" s="29"/>
      <c r="H29" s="29"/>
      <c r="I29" s="30">
        <f t="shared" si="0"/>
        <v>304.67</v>
      </c>
      <c r="J29" s="30">
        <f t="shared" si="1"/>
        <v>5.03</v>
      </c>
      <c r="K29" s="31">
        <f t="shared" si="2"/>
        <v>0.02</v>
      </c>
      <c r="L29" s="38">
        <v>12</v>
      </c>
      <c r="M29" s="33">
        <f t="shared" si="5"/>
        <v>3600</v>
      </c>
      <c r="N29" s="33">
        <f t="shared" si="3"/>
        <v>3720</v>
      </c>
    </row>
    <row r="30" spans="1:14" s="34" customFormat="1" ht="37.5" customHeight="1" thickTop="1" thickBot="1" x14ac:dyDescent="0.4">
      <c r="A30" s="35">
        <f>A29+1</f>
        <v>19</v>
      </c>
      <c r="B30" s="36" t="s">
        <v>36</v>
      </c>
      <c r="C30" s="37">
        <v>370</v>
      </c>
      <c r="D30" s="37">
        <v>350</v>
      </c>
      <c r="E30" s="28">
        <v>355</v>
      </c>
      <c r="F30" s="29"/>
      <c r="G30" s="29"/>
      <c r="H30" s="29"/>
      <c r="I30" s="30">
        <f t="shared" si="0"/>
        <v>358.33</v>
      </c>
      <c r="J30" s="30">
        <f t="shared" si="1"/>
        <v>10.41</v>
      </c>
      <c r="K30" s="31">
        <f t="shared" si="2"/>
        <v>0.03</v>
      </c>
      <c r="L30" s="32">
        <v>6</v>
      </c>
      <c r="M30" s="33">
        <f t="shared" si="5"/>
        <v>2100</v>
      </c>
      <c r="N30" s="33">
        <f t="shared" si="3"/>
        <v>2220</v>
      </c>
    </row>
    <row r="31" spans="1:14" s="34" customFormat="1" ht="36.75" customHeight="1" thickTop="1" thickBot="1" x14ac:dyDescent="0.4">
      <c r="A31" s="35">
        <v>20</v>
      </c>
      <c r="B31" s="36" t="s">
        <v>37</v>
      </c>
      <c r="C31" s="37">
        <v>465</v>
      </c>
      <c r="D31" s="37">
        <v>450</v>
      </c>
      <c r="E31" s="28">
        <v>452</v>
      </c>
      <c r="F31" s="29"/>
      <c r="G31" s="29"/>
      <c r="H31" s="29"/>
      <c r="I31" s="30">
        <f t="shared" si="0"/>
        <v>455.67</v>
      </c>
      <c r="J31" s="30">
        <f t="shared" si="1"/>
        <v>8.14</v>
      </c>
      <c r="K31" s="31">
        <f t="shared" si="2"/>
        <v>0.02</v>
      </c>
      <c r="L31" s="32">
        <v>10</v>
      </c>
      <c r="M31" s="33">
        <f t="shared" si="5"/>
        <v>4500</v>
      </c>
      <c r="N31" s="33">
        <f t="shared" si="3"/>
        <v>4650</v>
      </c>
    </row>
    <row r="32" spans="1:14" s="34" customFormat="1" ht="32.25" customHeight="1" thickTop="1" thickBot="1" x14ac:dyDescent="0.4">
      <c r="A32" s="35">
        <v>21</v>
      </c>
      <c r="B32" s="36" t="s">
        <v>38</v>
      </c>
      <c r="C32" s="37">
        <v>515</v>
      </c>
      <c r="D32" s="37">
        <v>500</v>
      </c>
      <c r="E32" s="28">
        <v>504</v>
      </c>
      <c r="F32" s="29"/>
      <c r="G32" s="29"/>
      <c r="H32" s="29"/>
      <c r="I32" s="30">
        <f t="shared" si="0"/>
        <v>506.33</v>
      </c>
      <c r="J32" s="30">
        <f t="shared" si="1"/>
        <v>7.77</v>
      </c>
      <c r="K32" s="31">
        <f t="shared" si="2"/>
        <v>0.02</v>
      </c>
      <c r="L32" s="32">
        <v>12</v>
      </c>
      <c r="M32" s="33">
        <f t="shared" si="5"/>
        <v>6000</v>
      </c>
      <c r="N32" s="33">
        <f t="shared" si="3"/>
        <v>6180</v>
      </c>
    </row>
    <row r="33" spans="1:14" s="34" customFormat="1" ht="39" customHeight="1" thickTop="1" thickBot="1" x14ac:dyDescent="0.4">
      <c r="A33" s="35">
        <f>A32+1</f>
        <v>22</v>
      </c>
      <c r="B33" s="36" t="s">
        <v>39</v>
      </c>
      <c r="C33" s="37">
        <v>580</v>
      </c>
      <c r="D33" s="37">
        <v>550</v>
      </c>
      <c r="E33" s="28">
        <v>554</v>
      </c>
      <c r="F33" s="29"/>
      <c r="G33" s="29"/>
      <c r="H33" s="29"/>
      <c r="I33" s="30">
        <f t="shared" si="0"/>
        <v>561.33000000000004</v>
      </c>
      <c r="J33" s="30">
        <f t="shared" si="1"/>
        <v>16.29</v>
      </c>
      <c r="K33" s="31">
        <f t="shared" si="2"/>
        <v>0.03</v>
      </c>
      <c r="L33" s="32">
        <v>6</v>
      </c>
      <c r="M33" s="33">
        <f t="shared" si="5"/>
        <v>3300</v>
      </c>
      <c r="N33" s="33">
        <f t="shared" si="3"/>
        <v>3480</v>
      </c>
    </row>
    <row r="34" spans="1:14" s="34" customFormat="1" ht="21.75" customHeight="1" thickTop="1" thickBot="1" x14ac:dyDescent="0.4">
      <c r="A34" s="25"/>
      <c r="B34" s="45" t="s">
        <v>40</v>
      </c>
      <c r="C34" s="46"/>
      <c r="D34" s="46"/>
      <c r="E34" s="46"/>
      <c r="F34" s="46"/>
      <c r="G34" s="46"/>
      <c r="H34" s="46"/>
      <c r="I34" s="46"/>
      <c r="J34" s="46"/>
      <c r="K34" s="46"/>
      <c r="L34" s="47">
        <f>SUM(L22:L33)</f>
        <v>114</v>
      </c>
      <c r="M34" s="48">
        <f>SUM(M12:M33)</f>
        <v>96650</v>
      </c>
      <c r="N34" s="48">
        <f>SUM(N12:N33)</f>
        <v>99800</v>
      </c>
    </row>
    <row r="35" spans="1:14" s="34" customFormat="1" ht="79.5" customHeight="1" thickTop="1" x14ac:dyDescent="0.35">
      <c r="A35" s="60" t="s">
        <v>41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</row>
    <row r="36" spans="1:14" s="34" customFormat="1" ht="21" x14ac:dyDescent="0.35">
      <c r="A36" s="49"/>
      <c r="B36" s="49"/>
      <c r="C36" s="50"/>
      <c r="D36" s="50"/>
      <c r="E36" s="50"/>
      <c r="F36" s="50"/>
      <c r="G36" s="50"/>
      <c r="H36" s="50"/>
      <c r="I36" s="50"/>
      <c r="J36" s="50"/>
      <c r="K36" s="51"/>
    </row>
    <row r="37" spans="1:14" s="34" customFormat="1" ht="19.7" customHeight="1" x14ac:dyDescent="0.35">
      <c r="A37" s="61" t="s">
        <v>46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</row>
    <row r="38" spans="1:14" s="34" customFormat="1" ht="21" x14ac:dyDescent="0.35">
      <c r="A38" s="52"/>
      <c r="B38" s="52"/>
      <c r="C38" s="53"/>
      <c r="D38" s="52"/>
      <c r="E38" s="52"/>
      <c r="F38" s="52"/>
      <c r="G38" s="52"/>
      <c r="H38" s="52"/>
      <c r="I38" s="52"/>
      <c r="J38" s="52"/>
      <c r="K38" s="52"/>
    </row>
    <row r="39" spans="1:14" s="54" customFormat="1" ht="15.75" customHeight="1" thickBot="1" x14ac:dyDescent="0.35">
      <c r="A39" s="62" t="s">
        <v>42</v>
      </c>
      <c r="B39" s="62"/>
      <c r="C39" s="62"/>
      <c r="D39" s="62"/>
      <c r="E39" s="62"/>
      <c r="F39" s="62"/>
      <c r="G39" s="62"/>
      <c r="H39" s="1"/>
    </row>
    <row r="40" spans="1:14" s="54" customFormat="1" ht="19.5" thickTop="1" x14ac:dyDescent="0.3">
      <c r="A40" s="5"/>
      <c r="B40" s="5"/>
      <c r="C40" s="12"/>
      <c r="D40" s="5"/>
      <c r="E40" s="5"/>
      <c r="G40" s="55" t="s">
        <v>43</v>
      </c>
      <c r="H40" s="55"/>
      <c r="I40" s="56" t="s">
        <v>44</v>
      </c>
      <c r="J40" s="56"/>
    </row>
    <row r="41" spans="1:14" s="54" customFormat="1" ht="19.5" customHeight="1" x14ac:dyDescent="0.3">
      <c r="I41" s="57"/>
      <c r="J41" s="62"/>
      <c r="K41" s="62"/>
    </row>
    <row r="42" spans="1:14" s="54" customFormat="1" ht="18.75" x14ac:dyDescent="0.3">
      <c r="C42" s="58"/>
    </row>
  </sheetData>
  <mergeCells count="9">
    <mergeCell ref="A35:K35"/>
    <mergeCell ref="A37:K37"/>
    <mergeCell ref="A39:G39"/>
    <mergeCell ref="J41:K41"/>
    <mergeCell ref="A2:K2"/>
    <mergeCell ref="A4:K4"/>
    <mergeCell ref="A5:K5"/>
    <mergeCell ref="A8:K8"/>
    <mergeCell ref="A10:K10"/>
  </mergeCells>
  <pageMargins left="0.58750000000000002" right="0.243055555555556" top="0" bottom="7.7777777777777807E-2" header="0.51180555555555496" footer="0.51180555555555496"/>
  <pageSetup paperSize="9" scale="41" firstPageNumber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ОЛЬГА Ю. ЦВЕТОВА</cp:lastModifiedBy>
  <cp:revision>2</cp:revision>
  <cp:lastPrinted>2024-11-14T12:44:04Z</cp:lastPrinted>
  <dcterms:created xsi:type="dcterms:W3CDTF">2014-02-20T07:55:18Z</dcterms:created>
  <dcterms:modified xsi:type="dcterms:W3CDTF">2026-05-04T10:58:12Z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