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Лист3 (2)" sheetId="1" r:id="rId1"/>
  </sheets>
  <calcPr calcId="145621" fullPrecision="0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14" i="1" l="1"/>
  <c r="J14" i="1"/>
  <c r="K14" i="1" s="1"/>
  <c r="I14" i="1"/>
  <c r="N13" i="1" l="1"/>
  <c r="N15" i="1"/>
  <c r="N16" i="1"/>
  <c r="N17" i="1"/>
  <c r="N18" i="1"/>
  <c r="N19" i="1"/>
  <c r="N20" i="1"/>
  <c r="N12" i="1"/>
  <c r="M21" i="1" l="1"/>
  <c r="J20" i="1"/>
  <c r="I20" i="1"/>
  <c r="J19" i="1"/>
  <c r="I19" i="1"/>
  <c r="J18" i="1"/>
  <c r="I18" i="1"/>
  <c r="J17" i="1"/>
  <c r="I17" i="1"/>
  <c r="J16" i="1"/>
  <c r="I16" i="1"/>
  <c r="J15" i="1"/>
  <c r="I15" i="1"/>
  <c r="J13" i="1"/>
  <c r="I13" i="1"/>
  <c r="J12" i="1"/>
  <c r="I12" i="1"/>
  <c r="K20" i="1" l="1"/>
  <c r="K18" i="1"/>
  <c r="K16" i="1"/>
  <c r="K13" i="1"/>
  <c r="K15" i="1"/>
  <c r="K12" i="1"/>
  <c r="K19" i="1"/>
  <c r="K17" i="1"/>
  <c r="N21" i="1"/>
</calcChain>
</file>

<file path=xl/sharedStrings.xml><?xml version="1.0" encoding="utf-8"?>
<sst xmlns="http://schemas.openxmlformats.org/spreadsheetml/2006/main" count="43" uniqueCount="35">
  <si>
    <t>Обоснования начальной (максимальной) цены договора, цены договора, заключаемого с единственным поставщиком (подрядчиком, исполнителем)</t>
  </si>
  <si>
    <t xml:space="preserve">Оказание услуг по подписке на периодические печатные издания 
для ГБОУ лицей № 144  Калининского района Санкт-Петербурга
</t>
  </si>
  <si>
    <t>(указывается предмет контракта)</t>
  </si>
  <si>
    <r>
      <rPr>
        <sz val="14"/>
        <color rgb="FF000000"/>
        <rFont val="Times New Roman"/>
        <family val="1"/>
        <charset val="204"/>
      </rPr>
      <t xml:space="preserve">Используемый метод определения начальной максимальной цены: </t>
    </r>
    <r>
      <rPr>
        <b/>
        <sz val="14"/>
        <color rgb="FF000000"/>
        <rFont val="Times New Roman"/>
        <family val="1"/>
        <charset val="204"/>
      </rPr>
      <t xml:space="preserve">сопоставимых рыночных цен (анализа рынка)
</t>
    </r>
  </si>
  <si>
    <t>Обоснование и расчет начальной максимальной цены</t>
  </si>
  <si>
    <t>№ п/п</t>
  </si>
  <si>
    <t>Основные характеристики объекта закупки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</si>
  <si>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</si>
  <si>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</si>
  <si>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</si>
  <si>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</si>
  <si>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</si>
  <si>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</si>
  <si>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Среднее квадратичное отклонение, руб.</t>
  </si>
  <si>
    <t>Коэффициент вариации, %</t>
  </si>
  <si>
    <t>Единица измерения</t>
  </si>
  <si>
    <t>Кол-во</t>
  </si>
  <si>
    <t xml:space="preserve">Справочник заместителя директора школы </t>
  </si>
  <si>
    <t>шт.</t>
  </si>
  <si>
    <t>МУРЗИЛКА</t>
  </si>
  <si>
    <t>Практика административной работы в школе</t>
  </si>
  <si>
    <t>Классный журнал</t>
  </si>
  <si>
    <t>Справочник руководителя образовательного учреждения</t>
  </si>
  <si>
    <t>Начальная школа (Основан в 1933 г.)</t>
  </si>
  <si>
    <t>Управление качеством образования: теория и практика эффективного администрирования</t>
  </si>
  <si>
    <t>Итого: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</si>
  <si>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</si>
  <si>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Работник контрактной службы:</t>
  </si>
  <si>
    <t>(подпись/расшифровка подписи)</t>
  </si>
  <si>
    <t>Наименьшая стоимость   (руб.)</t>
  </si>
  <si>
    <t xml:space="preserve">(должность) </t>
  </si>
  <si>
    <t>Вверх тормашками</t>
  </si>
  <si>
    <t>Веселые картинки о природе. Журнал для детей "Филя"</t>
  </si>
  <si>
    <t>Дата подготовки обоснования НМЦК: 04.05.2026</t>
  </si>
  <si>
    <t>Цена за единицу, руб.(Нормативный метод Распоряжение от 08.04.2026 № 221-р)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</si>
</sst>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\-??_р_._-;_-@_-"/>
    <numFmt numFmtId="165" formatCode="#,##0.00;[Red]#,##0.00"/>
  </numFmts>
  <fonts count="12" x14ac:knownFonts="1"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b/>
      <sz val="10"/>
      <color rgb="FF000000"/>
      <name val="Calibri"/>
      <family val="2"/>
      <charset val="204"/>
    </font>
    <font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ck">
        <color auto="1"/>
      </top>
      <bottom/>
      <diagonal/>
    </border>
  </borders>
  <cellStyleXfs count="4">
    <xf numFmtId="0" fontId="0" fillId="0" borderId="0"/>
    <xf numFmtId="164" fontId="11" fillId="0" borderId="0" applyBorder="0" applyProtection="0"/>
    <xf numFmtId="9" fontId="11" fillId="0" borderId="0"/>
    <xf numFmtId="0" fontId="1" fillId="0" borderId="0"/>
  </cellStyleXfs>
  <cellXfs count="7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Alignme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 shrinkToFit="1"/>
    </xf>
    <xf numFmtId="0" fontId="7" fillId="0" borderId="4" xfId="0" applyFont="1" applyBorder="1" applyAlignment="1">
      <alignment horizontal="center" vertical="center" wrapText="1" shrinkToFit="1"/>
    </xf>
    <xf numFmtId="0" fontId="7" fillId="0" borderId="6" xfId="0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top" wrapText="1"/>
    </xf>
    <xf numFmtId="9" fontId="7" fillId="0" borderId="5" xfId="2" applyFont="1" applyBorder="1" applyAlignment="1" applyProtection="1">
      <alignment horizontal="center" vertical="top" wrapText="1"/>
    </xf>
    <xf numFmtId="0" fontId="7" fillId="2" borderId="5" xfId="0" applyFont="1" applyFill="1" applyBorder="1" applyAlignment="1">
      <alignment horizontal="center" vertical="center" wrapText="1"/>
    </xf>
    <xf numFmtId="164" fontId="7" fillId="0" borderId="5" xfId="1" applyFont="1" applyBorder="1" applyAlignment="1" applyProtection="1">
      <alignment horizontal="center" vertical="center" wrapText="1"/>
    </xf>
    <xf numFmtId="0" fontId="4" fillId="0" borderId="0" xfId="0" applyFont="1"/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wrapText="1"/>
    </xf>
    <xf numFmtId="0" fontId="6" fillId="0" borderId="7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2" fontId="6" fillId="2" borderId="5" xfId="0" applyNumberFormat="1" applyFont="1" applyFill="1" applyBorder="1"/>
    <xf numFmtId="165" fontId="6" fillId="0" borderId="5" xfId="0" applyNumberFormat="1" applyFont="1" applyBorder="1" applyAlignment="1">
      <alignment vertical="center"/>
    </xf>
    <xf numFmtId="9" fontId="8" fillId="0" borderId="5" xfId="2" applyFont="1" applyBorder="1" applyAlignment="1" applyProtection="1">
      <alignment vertical="center"/>
    </xf>
    <xf numFmtId="9" fontId="8" fillId="0" borderId="5" xfId="2" applyFont="1" applyBorder="1" applyAlignment="1" applyProtection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/>
    </xf>
    <xf numFmtId="0" fontId="9" fillId="0" borderId="0" xfId="0" applyFont="1"/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8" fillId="0" borderId="5" xfId="0" applyFont="1" applyBorder="1" applyAlignment="1">
      <alignment horizontal="right" vertical="center"/>
    </xf>
    <xf numFmtId="165" fontId="8" fillId="0" borderId="5" xfId="0" applyNumberFormat="1" applyFont="1" applyBorder="1"/>
    <xf numFmtId="165" fontId="8" fillId="0" borderId="5" xfId="0" applyNumberFormat="1" applyFont="1" applyBorder="1" applyAlignment="1">
      <alignment horizontal="center"/>
    </xf>
    <xf numFmtId="0" fontId="9" fillId="0" borderId="5" xfId="0" applyFont="1" applyBorder="1"/>
    <xf numFmtId="2" fontId="9" fillId="0" borderId="5" xfId="0" applyNumberFormat="1" applyFont="1" applyBorder="1"/>
    <xf numFmtId="0" fontId="5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vertical="center"/>
    </xf>
    <xf numFmtId="165" fontId="8" fillId="0" borderId="0" xfId="0" applyNumberFormat="1" applyFont="1" applyBorder="1"/>
    <xf numFmtId="9" fontId="8" fillId="0" borderId="0" xfId="2" applyFont="1" applyBorder="1" applyAlignment="1" applyProtection="1"/>
    <xf numFmtId="9" fontId="8" fillId="0" borderId="0" xfId="2" applyFont="1" applyBorder="1" applyAlignment="1" applyProtection="1">
      <alignment horizontal="center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/>
    <xf numFmtId="0" fontId="5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justify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4">
    <cellStyle name="Обычный" xfId="0" builtinId="0"/>
    <cellStyle name="Обычный 2" xfId="3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140400</xdr:colOff>
      <xdr:row>10</xdr:row>
      <xdr:rowOff>232560</xdr:rowOff>
    </xdr:from>
    <xdr:to>
      <xdr:col>10</xdr:col>
      <xdr:colOff>612720</xdr:colOff>
      <xdr:row>10</xdr:row>
      <xdr:rowOff>486720</xdr:rowOff>
    </xdr:to>
    <xdr:pic>
      <xdr:nvPicPr>
        <xdr:cNvPr id="2" name="Рисунок 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12315600" y="3263400"/>
          <a:ext cx="472320" cy="2541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73440</xdr:colOff>
      <xdr:row>10</xdr:row>
      <xdr:rowOff>205920</xdr:rowOff>
    </xdr:from>
    <xdr:to>
      <xdr:col>9</xdr:col>
      <xdr:colOff>613440</xdr:colOff>
      <xdr:row>10</xdr:row>
      <xdr:rowOff>645840</xdr:rowOff>
    </xdr:to>
    <xdr:pic>
      <xdr:nvPicPr>
        <xdr:cNvPr id="3" name="Рисунок 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11321640" y="3236760"/>
          <a:ext cx="540000" cy="43992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29"/>
  <sheetViews>
    <sheetView tabSelected="1" view="pageBreakPreview" zoomScale="59" zoomScaleNormal="100" zoomScaleSheetLayoutView="59" zoomScalePageLayoutView="75" workbookViewId="0">
      <selection activeCell="I3" sqref="I3"/>
    </sheetView>
  </sheetViews>
  <sheetFormatPr defaultColWidth="9.140625" defaultRowHeight="15" x14ac:dyDescent="0.25"/>
  <cols>
    <col min="1" max="1" width="9.140625" style="1"/>
    <col min="2" max="2" width="61.85546875" style="1" customWidth="1"/>
    <col min="3" max="3" width="16" style="1" customWidth="1"/>
    <col min="4" max="4" width="15.5703125" style="1" customWidth="1"/>
    <col min="5" max="5" width="16" style="1" customWidth="1"/>
    <col min="6" max="6" width="12.7109375" style="1" customWidth="1"/>
    <col min="7" max="8" width="12.42578125" style="1" customWidth="1"/>
    <col min="9" max="9" width="16.42578125" style="1" customWidth="1"/>
    <col min="10" max="10" width="13.140625" style="1" customWidth="1"/>
    <col min="11" max="11" width="12" style="1" customWidth="1"/>
    <col min="12" max="12" width="9.140625" style="2"/>
    <col min="13" max="13" width="9.140625" style="1"/>
    <col min="14" max="14" width="17.85546875" style="1" customWidth="1"/>
    <col min="15" max="1025" width="9.140625" style="1"/>
  </cols>
  <sheetData>
    <row r="1" spans="1:14" x14ac:dyDescent="0.25">
      <c r="C1" s="3"/>
    </row>
    <row r="2" spans="1:14" ht="37.5" customHeight="1" x14ac:dyDescent="0.25">
      <c r="A2" s="68" t="s">
        <v>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4"/>
      <c r="M2" s="5"/>
    </row>
    <row r="3" spans="1:14" ht="23.25" customHeight="1" x14ac:dyDescent="0.3">
      <c r="A3" s="6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8"/>
    </row>
    <row r="4" spans="1:14" ht="82.5" customHeight="1" x14ac:dyDescent="0.3">
      <c r="A4" s="69" t="s">
        <v>1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9"/>
      <c r="M4" s="10"/>
    </row>
    <row r="5" spans="1:14" ht="18.75" x14ac:dyDescent="0.25">
      <c r="A5" s="70" t="s">
        <v>2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11"/>
      <c r="M5" s="12"/>
    </row>
    <row r="6" spans="1:14" ht="17.25" customHeight="1" x14ac:dyDescent="0.3">
      <c r="A6" s="6"/>
      <c r="B6" s="6"/>
      <c r="C6" s="13"/>
      <c r="D6" s="13"/>
      <c r="E6" s="13"/>
      <c r="F6" s="13"/>
      <c r="G6" s="13"/>
      <c r="H6" s="13"/>
      <c r="I6" s="13"/>
      <c r="J6" s="13"/>
      <c r="K6" s="13"/>
      <c r="L6" s="13"/>
      <c r="M6" s="12"/>
    </row>
    <row r="7" spans="1:14" ht="18.75" hidden="1" x14ac:dyDescent="0.3">
      <c r="A7" s="6"/>
      <c r="B7" s="6"/>
      <c r="C7" s="13"/>
      <c r="D7" s="13"/>
      <c r="E7" s="13"/>
      <c r="F7" s="13"/>
      <c r="G7" s="13"/>
      <c r="H7" s="13"/>
      <c r="I7" s="13"/>
      <c r="J7" s="13"/>
      <c r="K7" s="13"/>
      <c r="L7" s="13"/>
      <c r="M7" s="12"/>
    </row>
    <row r="8" spans="1:14" ht="28.5" customHeight="1" x14ac:dyDescent="0.25">
      <c r="A8" s="66" t="s">
        <v>3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14"/>
      <c r="M8" s="15"/>
    </row>
    <row r="9" spans="1:14" ht="18.75" hidden="1" x14ac:dyDescent="0.3">
      <c r="A9" s="6"/>
      <c r="B9" s="6"/>
      <c r="C9" s="16"/>
      <c r="D9" s="6"/>
      <c r="E9" s="6"/>
      <c r="F9" s="6"/>
      <c r="G9" s="6"/>
      <c r="H9" s="6"/>
      <c r="I9" s="6"/>
      <c r="J9" s="6"/>
      <c r="K9" s="6"/>
      <c r="L9" s="17"/>
    </row>
    <row r="10" spans="1:14" ht="19.5" customHeight="1" x14ac:dyDescent="0.3">
      <c r="A10" s="71" t="s">
        <v>4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18"/>
      <c r="M10" s="19"/>
      <c r="N10" s="20"/>
    </row>
    <row r="11" spans="1:14" s="29" customFormat="1" ht="147.75" customHeight="1" x14ac:dyDescent="0.2">
      <c r="A11" s="21" t="s">
        <v>5</v>
      </c>
      <c r="B11" s="22" t="s">
        <v>6</v>
      </c>
      <c r="C11" s="23" t="s">
        <v>7</v>
      </c>
      <c r="D11" s="23" t="s">
        <v>8</v>
      </c>
      <c r="E11" s="24" t="s">
        <v>9</v>
      </c>
      <c r="F11" s="24" t="s">
        <v>10</v>
      </c>
      <c r="G11" s="24" t="s">
        <v>11</v>
      </c>
      <c r="H11" s="64" t="s">
        <v>34</v>
      </c>
      <c r="I11" s="22" t="s">
        <v>12</v>
      </c>
      <c r="J11" s="25" t="s">
        <v>13</v>
      </c>
      <c r="K11" s="26" t="s">
        <v>14</v>
      </c>
      <c r="L11" s="26" t="s">
        <v>15</v>
      </c>
      <c r="M11" s="27" t="s">
        <v>16</v>
      </c>
      <c r="N11" s="28" t="s">
        <v>29</v>
      </c>
    </row>
    <row r="12" spans="1:14" s="40" customFormat="1" ht="29.25" customHeight="1" x14ac:dyDescent="0.35">
      <c r="A12" s="30">
        <v>1</v>
      </c>
      <c r="B12" s="31" t="s">
        <v>17</v>
      </c>
      <c r="C12" s="32">
        <v>3276</v>
      </c>
      <c r="D12" s="33">
        <v>3307.2</v>
      </c>
      <c r="E12" s="34">
        <v>3299.4</v>
      </c>
      <c r="F12" s="34"/>
      <c r="G12" s="34"/>
      <c r="H12" s="34"/>
      <c r="I12" s="35">
        <f t="shared" ref="I12:I20" si="0">AVERAGE(C12:G12)</f>
        <v>3294.2</v>
      </c>
      <c r="J12" s="35">
        <f t="shared" ref="J12:J20" si="1">STDEV(C12:G12)</f>
        <v>16.239999999999998</v>
      </c>
      <c r="K12" s="36">
        <f t="shared" ref="K12:K20" si="2">J12/I12</f>
        <v>0</v>
      </c>
      <c r="L12" s="37" t="s">
        <v>18</v>
      </c>
      <c r="M12" s="38">
        <v>6</v>
      </c>
      <c r="N12" s="39">
        <f>M12*C12</f>
        <v>19656</v>
      </c>
    </row>
    <row r="13" spans="1:14" s="40" customFormat="1" ht="60.75" customHeight="1" x14ac:dyDescent="0.35">
      <c r="A13" s="41">
        <v>2</v>
      </c>
      <c r="B13" s="42" t="s">
        <v>19</v>
      </c>
      <c r="C13" s="33">
        <v>732.9</v>
      </c>
      <c r="D13" s="33">
        <v>739.88</v>
      </c>
      <c r="E13" s="34">
        <v>738.14</v>
      </c>
      <c r="F13" s="34"/>
      <c r="G13" s="34"/>
      <c r="H13" s="34"/>
      <c r="I13" s="35">
        <f t="shared" si="0"/>
        <v>736.97</v>
      </c>
      <c r="J13" s="35">
        <f t="shared" si="1"/>
        <v>3.63</v>
      </c>
      <c r="K13" s="36">
        <f t="shared" si="2"/>
        <v>0</v>
      </c>
      <c r="L13" s="37" t="s">
        <v>18</v>
      </c>
      <c r="M13" s="38">
        <v>6</v>
      </c>
      <c r="N13" s="39">
        <f t="shared" ref="N13:N20" si="3">M13*C13</f>
        <v>4397.3999999999996</v>
      </c>
    </row>
    <row r="14" spans="1:14" s="40" customFormat="1" ht="60.75" customHeight="1" x14ac:dyDescent="0.35">
      <c r="A14" s="30">
        <v>3</v>
      </c>
      <c r="B14" s="42" t="s">
        <v>32</v>
      </c>
      <c r="C14" s="33">
        <v>792.75</v>
      </c>
      <c r="D14" s="33">
        <v>800.3</v>
      </c>
      <c r="E14" s="34">
        <v>798.41</v>
      </c>
      <c r="F14" s="34"/>
      <c r="G14" s="34"/>
      <c r="H14" s="34"/>
      <c r="I14" s="35">
        <f t="shared" si="0"/>
        <v>797.15</v>
      </c>
      <c r="J14" s="35">
        <f t="shared" si="1"/>
        <v>3.93</v>
      </c>
      <c r="K14" s="36">
        <f t="shared" si="2"/>
        <v>0</v>
      </c>
      <c r="L14" s="37" t="s">
        <v>18</v>
      </c>
      <c r="M14" s="38">
        <v>6</v>
      </c>
      <c r="N14" s="39">
        <f t="shared" si="3"/>
        <v>4756.5</v>
      </c>
    </row>
    <row r="15" spans="1:14" s="40" customFormat="1" ht="46.5" customHeight="1" x14ac:dyDescent="0.35">
      <c r="A15" s="41">
        <v>4</v>
      </c>
      <c r="B15" s="42" t="s">
        <v>31</v>
      </c>
      <c r="C15" s="33">
        <v>1205.4000000000001</v>
      </c>
      <c r="D15" s="33">
        <v>1216.8800000000001</v>
      </c>
      <c r="E15" s="34">
        <v>1214.01</v>
      </c>
      <c r="F15" s="34"/>
      <c r="G15" s="34"/>
      <c r="H15" s="34"/>
      <c r="I15" s="35">
        <f t="shared" si="0"/>
        <v>1212.0999999999999</v>
      </c>
      <c r="J15" s="35">
        <f t="shared" si="1"/>
        <v>5.97</v>
      </c>
      <c r="K15" s="36">
        <f t="shared" si="2"/>
        <v>0</v>
      </c>
      <c r="L15" s="37" t="s">
        <v>18</v>
      </c>
      <c r="M15" s="38">
        <v>2</v>
      </c>
      <c r="N15" s="39">
        <f t="shared" si="3"/>
        <v>2410.8000000000002</v>
      </c>
    </row>
    <row r="16" spans="1:14" s="40" customFormat="1" ht="46.5" customHeight="1" x14ac:dyDescent="0.35">
      <c r="A16" s="30">
        <v>5</v>
      </c>
      <c r="B16" s="42" t="s">
        <v>20</v>
      </c>
      <c r="C16" s="33">
        <v>1992.9</v>
      </c>
      <c r="D16" s="33">
        <v>2011.88</v>
      </c>
      <c r="E16" s="34">
        <v>2007.14</v>
      </c>
      <c r="F16" s="34"/>
      <c r="G16" s="34"/>
      <c r="H16" s="34"/>
      <c r="I16" s="35">
        <f t="shared" si="0"/>
        <v>2003.97</v>
      </c>
      <c r="J16" s="35">
        <f t="shared" si="1"/>
        <v>9.8800000000000008</v>
      </c>
      <c r="K16" s="36">
        <f t="shared" si="2"/>
        <v>0</v>
      </c>
      <c r="L16" s="37" t="s">
        <v>18</v>
      </c>
      <c r="M16" s="38">
        <v>4</v>
      </c>
      <c r="N16" s="39">
        <f t="shared" si="3"/>
        <v>7971.6</v>
      </c>
    </row>
    <row r="17" spans="1:14" s="40" customFormat="1" ht="45" customHeight="1" x14ac:dyDescent="0.35">
      <c r="A17" s="41">
        <v>6</v>
      </c>
      <c r="B17" s="42" t="s">
        <v>21</v>
      </c>
      <c r="C17" s="33">
        <v>514.19000000000005</v>
      </c>
      <c r="D17" s="33">
        <v>519.08000000000004</v>
      </c>
      <c r="E17" s="34">
        <v>517.86</v>
      </c>
      <c r="F17" s="34"/>
      <c r="G17" s="34"/>
      <c r="H17" s="34"/>
      <c r="I17" s="35">
        <f t="shared" si="0"/>
        <v>517.04</v>
      </c>
      <c r="J17" s="35">
        <f t="shared" si="1"/>
        <v>2.5499999999999998</v>
      </c>
      <c r="K17" s="36">
        <f t="shared" si="2"/>
        <v>0</v>
      </c>
      <c r="L17" s="37" t="s">
        <v>18</v>
      </c>
      <c r="M17" s="38">
        <v>6</v>
      </c>
      <c r="N17" s="39">
        <f t="shared" si="3"/>
        <v>3085.14</v>
      </c>
    </row>
    <row r="18" spans="1:14" s="40" customFormat="1" ht="45" customHeight="1" x14ac:dyDescent="0.35">
      <c r="A18" s="30">
        <v>7</v>
      </c>
      <c r="B18" s="42" t="s">
        <v>22</v>
      </c>
      <c r="C18" s="33">
        <v>4015.2</v>
      </c>
      <c r="D18" s="33">
        <v>4053.44</v>
      </c>
      <c r="E18" s="34">
        <v>4043.88</v>
      </c>
      <c r="F18" s="34"/>
      <c r="G18" s="34"/>
      <c r="H18" s="34"/>
      <c r="I18" s="35">
        <f t="shared" si="0"/>
        <v>4037.51</v>
      </c>
      <c r="J18" s="35">
        <f t="shared" si="1"/>
        <v>19.899999999999999</v>
      </c>
      <c r="K18" s="36">
        <f t="shared" si="2"/>
        <v>0</v>
      </c>
      <c r="L18" s="37" t="s">
        <v>18</v>
      </c>
      <c r="M18" s="38">
        <v>6</v>
      </c>
      <c r="N18" s="39">
        <f t="shared" si="3"/>
        <v>24091.200000000001</v>
      </c>
    </row>
    <row r="19" spans="1:14" s="40" customFormat="1" ht="44.25" customHeight="1" x14ac:dyDescent="0.35">
      <c r="A19" s="41">
        <v>8</v>
      </c>
      <c r="B19" s="42" t="s">
        <v>23</v>
      </c>
      <c r="C19" s="33">
        <v>1333.5</v>
      </c>
      <c r="D19" s="33">
        <v>1346.2</v>
      </c>
      <c r="E19" s="34">
        <v>1343.03</v>
      </c>
      <c r="F19" s="34"/>
      <c r="G19" s="34"/>
      <c r="H19" s="34"/>
      <c r="I19" s="35">
        <f t="shared" si="0"/>
        <v>1340.91</v>
      </c>
      <c r="J19" s="35">
        <f t="shared" si="1"/>
        <v>6.61</v>
      </c>
      <c r="K19" s="36">
        <f t="shared" si="2"/>
        <v>0</v>
      </c>
      <c r="L19" s="37" t="s">
        <v>18</v>
      </c>
      <c r="M19" s="38">
        <v>6</v>
      </c>
      <c r="N19" s="39">
        <f t="shared" si="3"/>
        <v>8001</v>
      </c>
    </row>
    <row r="20" spans="1:14" s="40" customFormat="1" ht="72" customHeight="1" x14ac:dyDescent="0.35">
      <c r="A20" s="30">
        <v>9</v>
      </c>
      <c r="B20" s="43" t="s">
        <v>24</v>
      </c>
      <c r="C20" s="33">
        <v>1992.9</v>
      </c>
      <c r="D20" s="33">
        <v>2011.88</v>
      </c>
      <c r="E20" s="34">
        <v>2007.14</v>
      </c>
      <c r="F20" s="34"/>
      <c r="G20" s="34"/>
      <c r="H20" s="34"/>
      <c r="I20" s="35">
        <f t="shared" si="0"/>
        <v>2003.97</v>
      </c>
      <c r="J20" s="35">
        <f t="shared" si="1"/>
        <v>9.8800000000000008</v>
      </c>
      <c r="K20" s="36">
        <f t="shared" si="2"/>
        <v>0</v>
      </c>
      <c r="L20" s="37" t="s">
        <v>18</v>
      </c>
      <c r="M20" s="38">
        <v>4</v>
      </c>
      <c r="N20" s="39">
        <f t="shared" si="3"/>
        <v>7971.6</v>
      </c>
    </row>
    <row r="21" spans="1:14" s="40" customFormat="1" ht="37.5" customHeight="1" x14ac:dyDescent="0.35">
      <c r="A21" s="30"/>
      <c r="B21" s="44" t="s">
        <v>25</v>
      </c>
      <c r="C21" s="45"/>
      <c r="D21" s="45"/>
      <c r="E21" s="45"/>
      <c r="F21" s="45"/>
      <c r="G21" s="45"/>
      <c r="H21" s="45"/>
      <c r="I21" s="45"/>
      <c r="J21" s="45"/>
      <c r="K21" s="45"/>
      <c r="L21" s="46"/>
      <c r="M21" s="47">
        <f>SUM(M12:M20)</f>
        <v>46</v>
      </c>
      <c r="N21" s="48">
        <f>SUM(N12:N20)</f>
        <v>82341.240000000005</v>
      </c>
    </row>
    <row r="22" spans="1:14" s="40" customFormat="1" ht="79.5" customHeight="1" x14ac:dyDescent="0.35">
      <c r="A22" s="65" t="s">
        <v>26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49"/>
    </row>
    <row r="23" spans="1:14" s="40" customFormat="1" ht="21" x14ac:dyDescent="0.35">
      <c r="A23" s="50"/>
      <c r="B23" s="50"/>
      <c r="C23" s="51"/>
      <c r="D23" s="51"/>
      <c r="E23" s="51"/>
      <c r="F23" s="51"/>
      <c r="G23" s="51"/>
      <c r="H23" s="51"/>
      <c r="I23" s="51"/>
      <c r="J23" s="51"/>
      <c r="K23" s="52"/>
      <c r="L23" s="53"/>
    </row>
    <row r="24" spans="1:14" s="40" customFormat="1" ht="19.7" customHeight="1" x14ac:dyDescent="0.35">
      <c r="A24" s="66" t="s">
        <v>33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14"/>
    </row>
    <row r="25" spans="1:14" s="40" customFormat="1" ht="21" x14ac:dyDescent="0.35">
      <c r="A25" s="54"/>
      <c r="B25" s="54"/>
      <c r="C25" s="55"/>
      <c r="D25" s="54"/>
      <c r="E25" s="54"/>
      <c r="F25" s="54"/>
      <c r="G25" s="54"/>
      <c r="H25" s="54"/>
      <c r="I25" s="54"/>
      <c r="J25" s="54"/>
      <c r="K25" s="54"/>
      <c r="L25" s="56"/>
    </row>
    <row r="26" spans="1:14" s="57" customFormat="1" ht="15.75" customHeight="1" x14ac:dyDescent="0.3">
      <c r="A26" s="67" t="s">
        <v>27</v>
      </c>
      <c r="B26" s="67"/>
      <c r="C26" s="67"/>
      <c r="D26" s="67"/>
      <c r="E26" s="67"/>
      <c r="F26" s="67"/>
      <c r="G26" s="67"/>
      <c r="H26" s="63"/>
      <c r="L26" s="58"/>
    </row>
    <row r="27" spans="1:14" s="57" customFormat="1" ht="18.75" x14ac:dyDescent="0.3">
      <c r="A27" s="6"/>
      <c r="B27" s="6"/>
      <c r="C27" s="16"/>
      <c r="D27" s="6"/>
      <c r="E27" s="6"/>
      <c r="G27" s="59" t="s">
        <v>30</v>
      </c>
      <c r="H27" s="59"/>
      <c r="I27" s="60" t="s">
        <v>28</v>
      </c>
      <c r="J27" s="60"/>
      <c r="L27" s="58"/>
    </row>
    <row r="28" spans="1:14" s="57" customFormat="1" ht="19.5" customHeight="1" x14ac:dyDescent="0.3">
      <c r="I28" s="61"/>
      <c r="J28" s="67"/>
      <c r="K28" s="67"/>
      <c r="L28" s="14"/>
    </row>
    <row r="29" spans="1:14" s="57" customFormat="1" ht="18.75" x14ac:dyDescent="0.3">
      <c r="C29" s="62"/>
      <c r="L29" s="58"/>
    </row>
  </sheetData>
  <mergeCells count="9">
    <mergeCell ref="A22:K22"/>
    <mergeCell ref="A24:K24"/>
    <mergeCell ref="A26:G26"/>
    <mergeCell ref="J28:K28"/>
    <mergeCell ref="A2:K2"/>
    <mergeCell ref="A4:K4"/>
    <mergeCell ref="A5:K5"/>
    <mergeCell ref="A8:K8"/>
    <mergeCell ref="A10:K10"/>
  </mergeCells>
  <pageMargins left="0.58750000000000002" right="0.243055555555556" top="0" bottom="7.7777777777777807E-2" header="0.51180555555555496" footer="0.51180555555555496"/>
  <pageSetup paperSize="9" scale="54" firstPageNumber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Договорной Отдел</dc:creator>
  <dc:description/>
  <cp:lastModifiedBy>ОЛЬГА Ю. ЦВЕТОВА</cp:lastModifiedBy>
  <cp:revision>2</cp:revision>
  <cp:lastPrinted>2025-11-20T09:52:53Z</cp:lastPrinted>
  <dcterms:created xsi:type="dcterms:W3CDTF">2014-02-20T07:55:18Z</dcterms:created>
  <dcterms:modified xsi:type="dcterms:W3CDTF">2026-05-04T10:38:03Z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