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490" windowHeight="7125"/>
  </bookViews>
  <sheets>
    <sheet name="Аттестаты" sheetId="5" r:id="rId1"/>
  </sheets>
  <externalReferences>
    <externalReference r:id="rId2"/>
    <externalReference r:id="rId3"/>
    <externalReference r:id="rId4"/>
  </externalReferenc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5" l="1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I18" i="5" l="1"/>
  <c r="I19" i="5"/>
  <c r="I20" i="5"/>
  <c r="I21" i="5"/>
  <c r="I22" i="5"/>
  <c r="I23" i="5"/>
  <c r="I24" i="5"/>
  <c r="I25" i="5"/>
  <c r="I37" i="5" l="1"/>
  <c r="M37" i="5" s="1"/>
  <c r="N37" i="5" s="1"/>
  <c r="I36" i="5"/>
  <c r="M36" i="5" s="1"/>
  <c r="N36" i="5" s="1"/>
  <c r="I35" i="5"/>
  <c r="M35" i="5" s="1"/>
  <c r="N35" i="5" s="1"/>
  <c r="I34" i="5"/>
  <c r="M34" i="5" s="1"/>
  <c r="N34" i="5" s="1"/>
  <c r="I32" i="5"/>
  <c r="M32" i="5" s="1"/>
  <c r="N32" i="5" s="1"/>
  <c r="I31" i="5"/>
  <c r="M31" i="5" s="1"/>
  <c r="N31" i="5" s="1"/>
  <c r="I30" i="5"/>
  <c r="M30" i="5" s="1"/>
  <c r="N30" i="5" s="1"/>
  <c r="I29" i="5"/>
  <c r="M29" i="5" s="1"/>
  <c r="N29" i="5" s="1"/>
  <c r="I28" i="5"/>
  <c r="M28" i="5" s="1"/>
  <c r="N28" i="5" s="1"/>
  <c r="I26" i="5"/>
  <c r="M26" i="5" s="1"/>
  <c r="N26" i="5" s="1"/>
  <c r="M25" i="5"/>
  <c r="N25" i="5" s="1"/>
  <c r="M24" i="5"/>
  <c r="N24" i="5" s="1"/>
  <c r="M23" i="5"/>
  <c r="N23" i="5" s="1"/>
  <c r="I33" i="5"/>
  <c r="M33" i="5" s="1"/>
  <c r="N33" i="5" s="1"/>
  <c r="I27" i="5"/>
  <c r="M27" i="5" s="1"/>
  <c r="N27" i="5" s="1"/>
  <c r="M22" i="5"/>
  <c r="N22" i="5" s="1"/>
  <c r="M21" i="5"/>
  <c r="N21" i="5" s="1"/>
  <c r="M20" i="5"/>
  <c r="N20" i="5" s="1"/>
  <c r="M19" i="5"/>
  <c r="N19" i="5" s="1"/>
  <c r="M18" i="5" l="1"/>
  <c r="N18" i="5" s="1"/>
  <c r="N38" i="5" l="1"/>
  <c r="N39" i="5" s="1"/>
</calcChain>
</file>

<file path=xl/sharedStrings.xml><?xml version="1.0" encoding="utf-8"?>
<sst xmlns="http://schemas.openxmlformats.org/spreadsheetml/2006/main" count="114" uniqueCount="54">
  <si>
    <t>СОГЛАСОВАНО</t>
  </si>
  <si>
    <t>УТВЕРЖДАЮ</t>
  </si>
  <si>
    <t>№ п/п</t>
  </si>
  <si>
    <t>Ед. изм.</t>
  </si>
  <si>
    <t>Кол-во</t>
  </si>
  <si>
    <t>Наименование товара</t>
  </si>
  <si>
    <t>Цена из распоряж КГЗ №100-р руб.</t>
  </si>
  <si>
    <t>Пушкинского района Санкт-Петербурга</t>
  </si>
  <si>
    <t>10</t>
  </si>
  <si>
    <t xml:space="preserve"> заключаемого с единственным поставщиком (подрядчиком, исполнителем) через электронный магазин</t>
  </si>
  <si>
    <t>РАСЧЕТ- ОБОСНОВАНИЕ ЦЕНЫ КОНТРАКТА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</si>
  <si>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</si>
  <si>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Наименьшая цена за ед. руб. </t>
  </si>
  <si>
    <t>Цена из реестра контрактов руб.</t>
  </si>
  <si>
    <t>1.</t>
  </si>
  <si>
    <t>Наименование и Код ККН</t>
  </si>
  <si>
    <t>5</t>
  </si>
  <si>
    <t>-</t>
  </si>
  <si>
    <t>Цена за ед., руб. без НДС</t>
  </si>
  <si>
    <t>Наименьшая цена за ед. из столбцов    с 6-12 руб.          без НДС</t>
  </si>
  <si>
    <t>Итого по позиции с НДС руб.</t>
  </si>
  <si>
    <t>32.99.16.121</t>
  </si>
  <si>
    <t>Расчет составил: Специалист по закупкам                                        Ю.Н. Иващенко</t>
  </si>
  <si>
    <t>ИТОГО руб. :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</si>
  <si>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</si>
  <si>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</si>
  <si>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</si>
  <si>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</si>
  <si>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</si>
  <si>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</si>
  <si>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</si>
  <si>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</si>
  <si>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</si>
  <si>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</si>
  <si>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</si>
  <si>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</si>
  <si>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</si>
  <si>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</si>
  <si>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</si>
  <si>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18.</t>
  </si>
  <si>
    <t>19.</t>
  </si>
  <si>
    <t>20.</t>
  </si>
  <si>
    <t>____________И.Н. Орловская</t>
  </si>
  <si>
    <t xml:space="preserve"> Директор ГБОУ гимназии №406</t>
  </si>
  <si>
    <t>____________ В.В. Штерн</t>
  </si>
  <si>
    <t xml:space="preserve"> Начальник отдела образования </t>
  </si>
  <si>
    <t>17</t>
  </si>
  <si>
    <t>Ценовое предложение № 1 от 08.05.2026г (№ б/н)</t>
  </si>
  <si>
    <t>Ценовое предложение № 2 от 08.05.2026г (№ б/н)</t>
  </si>
  <si>
    <t>Ценовое предложение № 3 от 08.05.2026г (№ б/н)</t>
  </si>
  <si>
    <t>Цена из реестра товаров за 2кв. 2026г руб.</t>
  </si>
  <si>
    <t>«___» ___________ 2026г.</t>
  </si>
  <si>
    <t xml:space="preserve">                               «___» ___________ 2026г.</t>
  </si>
  <si>
    <t xml:space="preserve">     на  поставку канцелярских товаров в ГОЛ "Солнышко" для нужд ГБОУ гимназии № 406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</si>
</sst>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6">
    <xf numFmtId="0" fontId="0" fillId="0" borderId="0" xfId="0"/>
    <xf numFmtId="0" fontId="0" fillId="0" borderId="0" xfId="0" applyFont="1"/>
    <xf numFmtId="0" fontId="4" fillId="0" borderId="0" xfId="0" applyFont="1"/>
    <xf numFmtId="0" fontId="1" fillId="0" borderId="0" xfId="0" applyFont="1"/>
    <xf numFmtId="0" fontId="3" fillId="0" borderId="0" xfId="0" applyFont="1"/>
    <xf numFmtId="0" fontId="7" fillId="0" borderId="0" xfId="0" applyFont="1" applyAlignment="1">
      <alignment wrapText="1"/>
    </xf>
    <xf numFmtId="0" fontId="14" fillId="0" borderId="0" xfId="0" applyFont="1"/>
    <xf numFmtId="0" fontId="3" fillId="0" borderId="0" xfId="0" applyFont="1" applyBorder="1" applyAlignment="1">
      <alignment horizontal="left" vertical="center" wrapText="1"/>
    </xf>
    <xf numFmtId="49" fontId="0" fillId="0" borderId="0" xfId="0" applyNumberFormat="1"/>
    <xf numFmtId="49" fontId="3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/>
    <xf numFmtId="49" fontId="13" fillId="0" borderId="5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3" borderId="0" xfId="0" applyFont="1" applyFill="1"/>
    <xf numFmtId="0" fontId="5" fillId="3" borderId="0" xfId="0" applyFont="1" applyFill="1"/>
    <xf numFmtId="0" fontId="8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2" fontId="17" fillId="0" borderId="5" xfId="0" applyNumberFormat="1" applyFont="1" applyBorder="1" applyAlignment="1">
      <alignment horizontal="center" vertical="center" wrapText="1"/>
    </xf>
    <xf numFmtId="2" fontId="17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Fill="1" applyBorder="1" applyAlignment="1">
      <alignment horizontal="center" vertical="center" shrinkToFit="1"/>
    </xf>
    <xf numFmtId="4" fontId="17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shrinkToFit="1"/>
    </xf>
    <xf numFmtId="4" fontId="5" fillId="0" borderId="5" xfId="0" applyNumberFormat="1" applyFont="1" applyFill="1" applyBorder="1" applyAlignment="1">
      <alignment horizontal="center" vertical="center" shrinkToFit="1"/>
    </xf>
    <xf numFmtId="4" fontId="18" fillId="2" borderId="5" xfId="0" applyNumberFormat="1" applyFont="1" applyFill="1" applyBorder="1" applyAlignment="1">
      <alignment horizontal="center" vertical="center" wrapText="1"/>
    </xf>
    <xf numFmtId="4" fontId="18" fillId="0" borderId="5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3" borderId="0" xfId="0" applyFont="1" applyFill="1" applyAlignment="1"/>
    <xf numFmtId="0" fontId="3" fillId="3" borderId="0" xfId="0" applyFont="1" applyFill="1"/>
    <xf numFmtId="0" fontId="3" fillId="3" borderId="0" xfId="0" applyFont="1" applyFill="1" applyAlignment="1"/>
    <xf numFmtId="0" fontId="3" fillId="0" borderId="9" xfId="0" applyFont="1" applyFill="1" applyBorder="1" applyAlignment="1">
      <alignment horizontal="left" vertical="center" wrapText="1"/>
    </xf>
    <xf numFmtId="0" fontId="19" fillId="0" borderId="5" xfId="0" applyFont="1" applyFill="1" applyBorder="1" applyAlignment="1" applyProtection="1">
      <alignment horizontal="left" vertical="top" wrapText="1"/>
    </xf>
    <xf numFmtId="0" fontId="19" fillId="0" borderId="10" xfId="0" applyFont="1" applyFill="1" applyBorder="1" applyAlignment="1" applyProtection="1">
      <alignment horizontal="left" vertical="center" wrapText="1"/>
    </xf>
    <xf numFmtId="0" fontId="19" fillId="0" borderId="5" xfId="0" applyFont="1" applyFill="1" applyBorder="1" applyAlignment="1" applyProtection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14" fontId="0" fillId="0" borderId="0" xfId="0" applyNumberFormat="1" applyFont="1" applyFill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40</xdr:row>
      <xdr:rowOff>0</xdr:rowOff>
    </xdr:from>
    <xdr:to>
      <xdr:col>1</xdr:col>
      <xdr:colOff>414529</xdr:colOff>
      <xdr:row>40</xdr:row>
      <xdr:rowOff>0</xdr:rowOff>
    </xdr:to>
    <xdr:pic>
      <xdr:nvPicPr>
        <xdr:cNvPr id="2" name="Рисунок 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P_OF_30733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P_OFFICE_IMPEX_discount_307330%20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KP_TENDER_POSTAVKI_307330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P_10464710"/>
    </sheetNames>
    <sheetDataSet>
      <sheetData sheetId="0">
        <row r="18">
          <cell r="C18" t="str">
            <v>Мел цветной квадратный 6 штук, ПИФАГОР, картонная упаковка, европодвес, 221979</v>
          </cell>
          <cell r="G18">
            <v>33.229999999999997</v>
          </cell>
          <cell r="H18">
            <v>32</v>
          </cell>
          <cell r="I18" t="str">
            <v>шт</v>
          </cell>
        </row>
        <row r="19">
          <cell r="C19" t="str">
            <v>Точилка механическая BRAUBERG "JET", металлический механизм, черный/бордовый, 222517</v>
          </cell>
          <cell r="G19">
            <v>436.79</v>
          </cell>
          <cell r="H19">
            <v>1</v>
          </cell>
          <cell r="I19" t="str">
            <v>шт</v>
          </cell>
        </row>
        <row r="20">
          <cell r="C20" t="str">
            <v>Подставка-органайзер (стакан для ручек), 5 цветов ассорти, 220533</v>
          </cell>
          <cell r="G20">
            <v>141.84</v>
          </cell>
          <cell r="H20">
            <v>5</v>
          </cell>
          <cell r="I20" t="str">
            <v>шт</v>
          </cell>
        </row>
        <row r="21">
          <cell r="C21" t="str">
            <v>Степлер №24/6, 26/6 BRAUBERG "ST-100", до 20 листов, черный, 224345</v>
          </cell>
          <cell r="G21">
            <v>392.91</v>
          </cell>
          <cell r="H21">
            <v>1</v>
          </cell>
          <cell r="I21" t="str">
            <v>шт</v>
          </cell>
        </row>
        <row r="22">
          <cell r="C22" t="str">
            <v>Набор ОФИСМАГ, скрепки 28 мм/60 шт., 50 мм/30 шт, гвоздики 50 шт., шарики, кубики, флажки по 20 шт., цилиндр, 226256</v>
          </cell>
          <cell r="G22">
            <v>276.79000000000002</v>
          </cell>
          <cell r="H22">
            <v>1</v>
          </cell>
          <cell r="I22" t="str">
            <v>шт</v>
          </cell>
        </row>
        <row r="23">
          <cell r="C23" t="str">
            <v>Грамота "Благодарность", А4, плотная мелованная бумага 200 г/м2, для лазерных принтеров, золотая, STAFF, 128899</v>
          </cell>
          <cell r="G23">
            <v>27.92</v>
          </cell>
          <cell r="H23">
            <v>40</v>
          </cell>
          <cell r="I23" t="str">
            <v>шт</v>
          </cell>
        </row>
        <row r="24">
          <cell r="C24" t="str">
            <v>Стакан-непроливайка ПИФАГОР, ассорти, 191310</v>
          </cell>
          <cell r="G24">
            <v>32.270000000000003</v>
          </cell>
          <cell r="H24">
            <v>16</v>
          </cell>
          <cell r="I24" t="str">
            <v>шт</v>
          </cell>
        </row>
        <row r="25">
          <cell r="C25" t="str">
            <v>Фломастеры ПИФАГОР "ЭНИКИ-БЕНИКИ", 12 цветов, вентилируемый колпачок, 151401</v>
          </cell>
          <cell r="G25">
            <v>113.73</v>
          </cell>
          <cell r="H25">
            <v>6</v>
          </cell>
          <cell r="I25" t="str">
            <v>шт</v>
          </cell>
        </row>
        <row r="26">
          <cell r="C26" t="str">
            <v>Краски акварельные ЮНЛАНДИЯ "ШКОЛЬНЫЕ", медовые, 12 цветов, КЛАССИЧЕСКИЕ, пластик, 191529</v>
          </cell>
          <cell r="G26">
            <v>96.77</v>
          </cell>
          <cell r="H26">
            <v>10</v>
          </cell>
          <cell r="I26" t="str">
            <v>шт</v>
          </cell>
        </row>
        <row r="27">
          <cell r="C27" t="str">
            <v>Тетрадь BRAUBERG "EXTRA" 12 л., клетка, плотная бумага 80 г/м2, обложка картон, 105706</v>
          </cell>
          <cell r="G27">
            <v>27.21</v>
          </cell>
          <cell r="H27">
            <v>20</v>
          </cell>
          <cell r="I27" t="str">
            <v>шт</v>
          </cell>
        </row>
        <row r="28">
          <cell r="C28" t="str">
            <v>Игра настольная "ДОМИНО", пластиковый кейс, 17х10 см, ЗОЛОТАЯ СКАЗКА, 662296</v>
          </cell>
          <cell r="G28">
            <v>419.81</v>
          </cell>
          <cell r="H28">
            <v>4</v>
          </cell>
          <cell r="I28" t="str">
            <v>шт</v>
          </cell>
        </row>
        <row r="29">
          <cell r="C29" t="str">
            <v>Бумага цветная BRAUBERG, А4, 80 г/м2, 250 л. (5 цветов х 50 листов), интенсив, для офисной техники, 112464</v>
          </cell>
          <cell r="G29">
            <v>561.04999999999995</v>
          </cell>
          <cell r="H29">
            <v>2</v>
          </cell>
          <cell r="I29" t="str">
            <v>шт</v>
          </cell>
        </row>
        <row r="30">
          <cell r="C30" t="str">
            <v>Цветная бумага А4 2-сторонняя офсетная, 32 листа 16 цветов, на скобе, BRAUBERG, 200х280 мм, "Фламинго", 113541</v>
          </cell>
          <cell r="G30">
            <v>114.98</v>
          </cell>
          <cell r="H30">
            <v>16</v>
          </cell>
          <cell r="I30" t="str">
            <v>шт</v>
          </cell>
        </row>
        <row r="31">
          <cell r="C31" t="str">
            <v>Картон белый А4 МЕЛОВАННЫЙ (белый оборот), 50 листов, в коробке, BRAUBERG, 210х297 мм, 113562</v>
          </cell>
          <cell r="G31">
            <v>337.33</v>
          </cell>
          <cell r="H31">
            <v>2</v>
          </cell>
          <cell r="I31" t="str">
            <v>шт</v>
          </cell>
        </row>
        <row r="32">
          <cell r="C32" t="str">
            <v>Игра настольная "Словодел" (зеленый)</v>
          </cell>
          <cell r="G32">
            <v>416.41</v>
          </cell>
          <cell r="H32">
            <v>1</v>
          </cell>
          <cell r="I32" t="str">
            <v>шт</v>
          </cell>
        </row>
        <row r="33">
          <cell r="C33" t="str">
            <v>Картон цветной А4 МЕЛОВАННЫЙ, 24 листа,12 цветов, в папке, BRAUBERG KIDS, 203х283 мм, "Джунгли", 115158</v>
          </cell>
          <cell r="G33">
            <v>224.86</v>
          </cell>
          <cell r="H33">
            <v>16</v>
          </cell>
          <cell r="I33" t="str">
            <v>шт</v>
          </cell>
        </row>
        <row r="34">
          <cell r="C34" t="str">
            <v>Скакалка спортивная 300 см, ПВХ, регулируемая длина, бирюзовая, DASWERK (ДАСВЕРК), 680028</v>
          </cell>
          <cell r="G34">
            <v>141.38999999999999</v>
          </cell>
          <cell r="H34">
            <v>15</v>
          </cell>
          <cell r="I34" t="str">
            <v>шт</v>
          </cell>
        </row>
        <row r="35">
          <cell r="C35" t="str">
            <v>Шары воздушные 30 см, 20 штук, "ХРОМ", ассорти, BRAUBERG KIDS, 591887</v>
          </cell>
          <cell r="G35">
            <v>263.74</v>
          </cell>
          <cell r="H35">
            <v>2</v>
          </cell>
          <cell r="I35" t="str">
            <v>шт</v>
          </cell>
        </row>
        <row r="36">
          <cell r="C36" t="str">
            <v>Магниты 30 мм, НАБОР 8 шт., BRAUBERG "PASTEL", блистер, 272518</v>
          </cell>
          <cell r="G36">
            <v>161.72</v>
          </cell>
          <cell r="H36">
            <v>5</v>
          </cell>
          <cell r="I36" t="str">
            <v>шт</v>
          </cell>
        </row>
        <row r="37">
          <cell r="C37" t="str">
            <v>Папки-файлы перфорированные с антибликовой текстурой А4 BRAUBERG PIXEL, КОМПЛЕКТ 100 шт., 35 мкм, 273006</v>
          </cell>
          <cell r="G37">
            <v>369.62</v>
          </cell>
          <cell r="H37">
            <v>2</v>
          </cell>
          <cell r="I37" t="str">
            <v>шт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P_3041631"/>
    </sheetNames>
    <sheetDataSet>
      <sheetData sheetId="0">
        <row r="15">
          <cell r="F15">
            <v>37.880000000000003</v>
          </cell>
        </row>
        <row r="16">
          <cell r="F16">
            <v>497.94</v>
          </cell>
        </row>
        <row r="17">
          <cell r="F17">
            <v>161.69999999999999</v>
          </cell>
        </row>
        <row r="18">
          <cell r="F18">
            <v>447.92</v>
          </cell>
        </row>
        <row r="19">
          <cell r="F19">
            <v>315.54000000000002</v>
          </cell>
        </row>
        <row r="20">
          <cell r="F20">
            <v>31.83</v>
          </cell>
        </row>
        <row r="21">
          <cell r="F21">
            <v>36.79</v>
          </cell>
        </row>
        <row r="22">
          <cell r="F22">
            <v>129.65</v>
          </cell>
        </row>
        <row r="23">
          <cell r="F23">
            <v>110.32</v>
          </cell>
        </row>
        <row r="24">
          <cell r="F24">
            <v>31.02</v>
          </cell>
        </row>
        <row r="25">
          <cell r="F25">
            <v>478.58</v>
          </cell>
        </row>
        <row r="26">
          <cell r="F26">
            <v>639.6</v>
          </cell>
        </row>
        <row r="27">
          <cell r="F27">
            <v>131.08000000000001</v>
          </cell>
        </row>
        <row r="28">
          <cell r="F28">
            <v>384.56</v>
          </cell>
        </row>
        <row r="29">
          <cell r="F29">
            <v>474.71</v>
          </cell>
        </row>
        <row r="30">
          <cell r="F30">
            <v>256.33999999999997</v>
          </cell>
        </row>
        <row r="31">
          <cell r="F31">
            <v>161.18</v>
          </cell>
        </row>
        <row r="32">
          <cell r="F32">
            <v>300.67</v>
          </cell>
        </row>
        <row r="33">
          <cell r="F33">
            <v>184.36</v>
          </cell>
        </row>
        <row r="34">
          <cell r="F34">
            <v>421.37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P_4140717"/>
    </sheetNames>
    <sheetDataSet>
      <sheetData sheetId="0">
        <row r="18">
          <cell r="F18">
            <v>34.89</v>
          </cell>
        </row>
        <row r="19">
          <cell r="F19">
            <v>458.63</v>
          </cell>
        </row>
        <row r="20">
          <cell r="F20">
            <v>148.93</v>
          </cell>
        </row>
        <row r="21">
          <cell r="F21">
            <v>412.56</v>
          </cell>
        </row>
        <row r="22">
          <cell r="F22">
            <v>290.63</v>
          </cell>
        </row>
        <row r="23">
          <cell r="F23">
            <v>29.32</v>
          </cell>
        </row>
        <row r="24">
          <cell r="F24">
            <v>33.880000000000003</v>
          </cell>
        </row>
        <row r="25">
          <cell r="F25">
            <v>119.42</v>
          </cell>
        </row>
        <row r="26">
          <cell r="F26">
            <v>101.61</v>
          </cell>
        </row>
        <row r="27">
          <cell r="F27">
            <v>28.57</v>
          </cell>
        </row>
        <row r="28">
          <cell r="F28">
            <v>440.8</v>
          </cell>
        </row>
        <row r="29">
          <cell r="F29">
            <v>589.11</v>
          </cell>
        </row>
        <row r="30">
          <cell r="F30">
            <v>120.73</v>
          </cell>
        </row>
        <row r="31">
          <cell r="F31">
            <v>354.2</v>
          </cell>
        </row>
        <row r="32">
          <cell r="F32">
            <v>437.23</v>
          </cell>
        </row>
        <row r="33">
          <cell r="F33">
            <v>236.1</v>
          </cell>
        </row>
        <row r="34">
          <cell r="F34">
            <v>148.46</v>
          </cell>
        </row>
        <row r="35">
          <cell r="F35">
            <v>276.93</v>
          </cell>
        </row>
        <row r="36">
          <cell r="F36">
            <v>169.81</v>
          </cell>
        </row>
        <row r="37">
          <cell r="F37">
            <v>388.1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2"/>
  <sheetViews>
    <sheetView tabSelected="1" topLeftCell="A4" zoomScale="75" zoomScaleNormal="75" workbookViewId="0">
      <selection activeCell="Q18" sqref="Q18"/>
    </sheetView>
  </sheetViews>
  <sheetFormatPr defaultRowHeight="15" x14ac:dyDescent="0.25"/>
  <cols>
    <col min="1" max="1" width="4.140625" style="8" customWidth="1"/>
    <col min="2" max="2" width="80" customWidth="1"/>
    <col min="3" max="3" width="12.85546875" customWidth="1"/>
    <col min="4" max="4" width="7.42578125" customWidth="1"/>
    <col min="5" max="5" width="8.42578125" style="8" customWidth="1"/>
    <col min="6" max="6" width="12.42578125" customWidth="1"/>
    <col min="7" max="7" width="13.85546875" customWidth="1"/>
    <col min="8" max="8" width="13.42578125" customWidth="1"/>
    <col min="9" max="9" width="14" customWidth="1"/>
    <col min="10" max="10" width="12.85546875" customWidth="1"/>
    <col min="11" max="11" width="10.42578125" customWidth="1"/>
    <col min="12" max="12" width="11" customWidth="1"/>
    <col min="13" max="13" width="11.42578125" customWidth="1"/>
    <col min="14" max="14" width="24.5703125" customWidth="1"/>
    <col min="15" max="16" width="9.140625" customWidth="1"/>
    <col min="17" max="17" width="21.7109375" customWidth="1"/>
  </cols>
  <sheetData>
    <row r="1" spans="1:16" x14ac:dyDescent="0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7"/>
      <c r="N1" s="7"/>
      <c r="O1" s="1"/>
      <c r="P1" s="1"/>
    </row>
    <row r="2" spans="1:16" x14ac:dyDescent="0.25">
      <c r="A2" s="9"/>
      <c r="B2" s="2" t="s">
        <v>0</v>
      </c>
      <c r="C2" s="3"/>
      <c r="D2" s="3"/>
      <c r="E2" s="9"/>
      <c r="F2" s="7"/>
      <c r="G2" s="7"/>
      <c r="H2" s="7"/>
      <c r="I2" s="16"/>
      <c r="J2" s="40" t="s">
        <v>1</v>
      </c>
      <c r="K2" s="40"/>
      <c r="L2" s="40"/>
      <c r="M2" s="4"/>
      <c r="N2" s="3"/>
      <c r="O2" s="3"/>
      <c r="P2" s="3"/>
    </row>
    <row r="3" spans="1:16" x14ac:dyDescent="0.25">
      <c r="A3" s="9"/>
      <c r="B3" s="4" t="s">
        <v>45</v>
      </c>
      <c r="C3" s="3"/>
      <c r="D3" s="3"/>
      <c r="E3" s="9"/>
      <c r="F3" s="7"/>
      <c r="G3" s="7"/>
      <c r="H3" s="7"/>
      <c r="I3" s="17"/>
      <c r="J3" s="40" t="s">
        <v>43</v>
      </c>
      <c r="K3" s="40"/>
      <c r="L3" s="40"/>
      <c r="M3" s="4"/>
      <c r="N3" s="3"/>
      <c r="O3" s="3"/>
      <c r="P3" s="3"/>
    </row>
    <row r="4" spans="1:16" x14ac:dyDescent="0.25">
      <c r="A4" s="9"/>
      <c r="B4" s="4" t="s">
        <v>7</v>
      </c>
      <c r="C4" s="3"/>
      <c r="D4" s="3"/>
      <c r="E4" s="9"/>
      <c r="F4" s="7"/>
      <c r="G4" s="7"/>
      <c r="H4" s="7"/>
      <c r="I4" s="17"/>
      <c r="J4" s="40" t="s">
        <v>7</v>
      </c>
      <c r="K4" s="40"/>
      <c r="L4" s="40"/>
      <c r="M4" s="4"/>
      <c r="N4" s="3"/>
      <c r="O4" s="3"/>
      <c r="P4" s="3"/>
    </row>
    <row r="5" spans="1:16" x14ac:dyDescent="0.25">
      <c r="A5" s="9"/>
      <c r="B5" s="4"/>
      <c r="C5" s="3"/>
      <c r="D5" s="3"/>
      <c r="E5" s="9"/>
      <c r="F5" s="7"/>
      <c r="G5" s="7"/>
      <c r="H5" s="7"/>
      <c r="I5" s="17"/>
      <c r="J5" s="40"/>
      <c r="K5" s="40"/>
      <c r="L5" s="40"/>
      <c r="M5" s="4"/>
      <c r="N5" s="3"/>
      <c r="O5" s="3"/>
      <c r="P5" s="3"/>
    </row>
    <row r="6" spans="1:16" x14ac:dyDescent="0.25">
      <c r="A6" s="9"/>
      <c r="B6" s="4" t="s">
        <v>42</v>
      </c>
      <c r="C6" s="3"/>
      <c r="D6" s="3"/>
      <c r="E6" s="9"/>
      <c r="F6" s="7"/>
      <c r="G6" s="7"/>
      <c r="H6" s="7"/>
      <c r="I6" s="17"/>
      <c r="J6" s="40" t="s">
        <v>44</v>
      </c>
      <c r="K6" s="40"/>
      <c r="L6" s="40"/>
      <c r="M6" s="4"/>
      <c r="N6" s="3"/>
      <c r="O6" s="3"/>
      <c r="P6" s="3"/>
    </row>
    <row r="7" spans="1:16" ht="22.5" customHeight="1" x14ac:dyDescent="0.25">
      <c r="A7" s="9"/>
      <c r="B7" s="4" t="s">
        <v>51</v>
      </c>
      <c r="C7" s="3"/>
      <c r="D7" s="3"/>
      <c r="E7" s="9"/>
      <c r="F7" s="7"/>
      <c r="G7" s="7"/>
      <c r="H7" s="7"/>
      <c r="I7" s="39" t="s">
        <v>52</v>
      </c>
      <c r="J7" s="41"/>
      <c r="K7" s="41"/>
      <c r="L7" s="41"/>
      <c r="M7" s="4"/>
      <c r="N7" s="3"/>
      <c r="O7" s="3"/>
      <c r="P7" s="3"/>
    </row>
    <row r="8" spans="1:16" ht="33" customHeight="1" x14ac:dyDescent="0.25">
      <c r="A8" s="9"/>
      <c r="B8" s="7"/>
      <c r="C8" s="25"/>
      <c r="D8" s="7"/>
      <c r="E8" s="9"/>
      <c r="F8" s="7"/>
      <c r="G8" s="7"/>
      <c r="H8" s="7"/>
      <c r="I8" s="7"/>
      <c r="J8" s="38"/>
      <c r="K8" s="38"/>
      <c r="L8" s="38"/>
      <c r="M8" s="38"/>
      <c r="N8" s="7"/>
      <c r="O8" s="3"/>
      <c r="P8" s="3"/>
    </row>
    <row r="9" spans="1:16" ht="32.25" customHeight="1" x14ac:dyDescent="0.25">
      <c r="A9" s="65" t="s">
        <v>10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3"/>
      <c r="P9" s="3"/>
    </row>
    <row r="10" spans="1:16" ht="15.75" x14ac:dyDescent="0.25">
      <c r="A10" s="58" t="s">
        <v>9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3"/>
      <c r="P10" s="3"/>
    </row>
    <row r="11" spans="1:16" ht="15.6" customHeight="1" x14ac:dyDescent="0.25">
      <c r="A11" s="59" t="s">
        <v>53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"/>
      <c r="P11" s="5"/>
    </row>
    <row r="12" spans="1:16" x14ac:dyDescent="0.25">
      <c r="A12" s="10"/>
      <c r="B12" s="3"/>
      <c r="C12" s="3"/>
      <c r="D12" s="3"/>
      <c r="E12" s="10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s="15" customFormat="1" ht="9" customHeight="1" x14ac:dyDescent="0.25">
      <c r="A13" s="60" t="s">
        <v>2</v>
      </c>
      <c r="B13" s="63" t="s">
        <v>5</v>
      </c>
      <c r="C13" s="63" t="s">
        <v>15</v>
      </c>
      <c r="D13" s="63" t="s">
        <v>3</v>
      </c>
      <c r="E13" s="64" t="s">
        <v>4</v>
      </c>
      <c r="F13" s="63" t="s">
        <v>18</v>
      </c>
      <c r="G13" s="63"/>
      <c r="H13" s="63"/>
      <c r="I13" s="55" t="s">
        <v>12</v>
      </c>
      <c r="J13" s="52" t="s">
        <v>50</v>
      </c>
      <c r="K13" s="55" t="s">
        <v>13</v>
      </c>
      <c r="L13" s="55" t="s">
        <v>6</v>
      </c>
      <c r="M13" s="55" t="s">
        <v>19</v>
      </c>
      <c r="N13" s="55" t="s">
        <v>20</v>
      </c>
      <c r="O13" s="14"/>
      <c r="P13" s="14"/>
    </row>
    <row r="14" spans="1:16" s="15" customFormat="1" ht="6.75" customHeight="1" x14ac:dyDescent="0.25">
      <c r="A14" s="61"/>
      <c r="B14" s="63"/>
      <c r="C14" s="63"/>
      <c r="D14" s="63"/>
      <c r="E14" s="64"/>
      <c r="F14" s="63"/>
      <c r="G14" s="63"/>
      <c r="H14" s="63"/>
      <c r="I14" s="55"/>
      <c r="J14" s="53"/>
      <c r="K14" s="55"/>
      <c r="L14" s="55"/>
      <c r="M14" s="55"/>
      <c r="N14" s="55"/>
      <c r="O14" s="14"/>
      <c r="P14" s="14"/>
    </row>
    <row r="15" spans="1:16" s="15" customFormat="1" ht="14.45" customHeight="1" x14ac:dyDescent="0.25">
      <c r="A15" s="61"/>
      <c r="B15" s="63"/>
      <c r="C15" s="63"/>
      <c r="D15" s="63"/>
      <c r="E15" s="64"/>
      <c r="F15" s="56" t="s">
        <v>47</v>
      </c>
      <c r="G15" s="56" t="s">
        <v>48</v>
      </c>
      <c r="H15" s="56" t="s">
        <v>49</v>
      </c>
      <c r="I15" s="55"/>
      <c r="J15" s="53"/>
      <c r="K15" s="55"/>
      <c r="L15" s="55"/>
      <c r="M15" s="55"/>
      <c r="N15" s="55"/>
      <c r="O15" s="14"/>
      <c r="P15" s="14"/>
    </row>
    <row r="16" spans="1:16" s="15" customFormat="1" ht="58.5" customHeight="1" x14ac:dyDescent="0.25">
      <c r="A16" s="62"/>
      <c r="B16" s="63"/>
      <c r="C16" s="63"/>
      <c r="D16" s="63"/>
      <c r="E16" s="64"/>
      <c r="F16" s="56"/>
      <c r="G16" s="56"/>
      <c r="H16" s="56"/>
      <c r="I16" s="55"/>
      <c r="J16" s="54"/>
      <c r="K16" s="55"/>
      <c r="L16" s="55"/>
      <c r="M16" s="55"/>
      <c r="N16" s="55"/>
      <c r="O16" s="14"/>
      <c r="P16" s="14"/>
    </row>
    <row r="17" spans="1:17" x14ac:dyDescent="0.25">
      <c r="A17" s="11">
        <v>1</v>
      </c>
      <c r="B17" s="26">
        <v>2</v>
      </c>
      <c r="C17" s="28">
        <v>3</v>
      </c>
      <c r="D17" s="28">
        <v>4</v>
      </c>
      <c r="E17" s="29" t="s">
        <v>16</v>
      </c>
      <c r="F17" s="30">
        <v>6</v>
      </c>
      <c r="G17" s="30">
        <v>7</v>
      </c>
      <c r="H17" s="30">
        <v>8</v>
      </c>
      <c r="I17" s="18">
        <v>9</v>
      </c>
      <c r="J17" s="18">
        <v>10</v>
      </c>
      <c r="K17" s="18">
        <v>11</v>
      </c>
      <c r="L17" s="18">
        <v>12</v>
      </c>
      <c r="M17" s="18">
        <v>13</v>
      </c>
      <c r="N17" s="18">
        <v>14</v>
      </c>
    </row>
    <row r="18" spans="1:17" ht="39" customHeight="1" x14ac:dyDescent="0.25">
      <c r="A18" s="36" t="s">
        <v>14</v>
      </c>
      <c r="B18" s="42" t="str">
        <f>[1]KP_10464710!C18</f>
        <v>Мел цветной квадратный 6 штук, ПИФАГОР, картонная упаковка, европодвес, 221979</v>
      </c>
      <c r="C18" s="20"/>
      <c r="D18" s="20" t="str">
        <f>[1]KP_10464710!I18</f>
        <v>шт</v>
      </c>
      <c r="E18" s="27">
        <f>[1]KP_10464710!H18</f>
        <v>32</v>
      </c>
      <c r="F18" s="37">
        <f>[1]KP_10464710!G18</f>
        <v>33.229999999999997</v>
      </c>
      <c r="G18" s="37">
        <f>[2]KP_3041631!F15</f>
        <v>37.880000000000003</v>
      </c>
      <c r="H18" s="37">
        <f>[3]KP_4140717!F18</f>
        <v>34.89</v>
      </c>
      <c r="I18" s="37">
        <f t="shared" ref="I18:I37" si="0">F18</f>
        <v>33.229999999999997</v>
      </c>
      <c r="J18" s="22" t="s">
        <v>17</v>
      </c>
      <c r="K18" s="22" t="s">
        <v>17</v>
      </c>
      <c r="L18" s="22" t="s">
        <v>17</v>
      </c>
      <c r="M18" s="37">
        <f t="shared" ref="M18" si="1">I18</f>
        <v>33.229999999999997</v>
      </c>
      <c r="N18" s="31">
        <f t="shared" ref="N18:N37" si="2">M18*E18</f>
        <v>1063.3599999999999</v>
      </c>
      <c r="O18" s="23"/>
      <c r="P18" s="23"/>
      <c r="Q18" s="24"/>
    </row>
    <row r="19" spans="1:17" ht="39" customHeight="1" x14ac:dyDescent="0.25">
      <c r="A19" s="36" t="s">
        <v>24</v>
      </c>
      <c r="B19" s="42" t="str">
        <f>[1]KP_10464710!C19</f>
        <v>Точилка механическая BRAUBERG "JET", металлический механизм, черный/бордовый, 222517</v>
      </c>
      <c r="C19" s="20"/>
      <c r="D19" s="20" t="str">
        <f>[1]KP_10464710!I19</f>
        <v>шт</v>
      </c>
      <c r="E19" s="27">
        <f>[1]KP_10464710!H19</f>
        <v>1</v>
      </c>
      <c r="F19" s="37">
        <f>[1]KP_10464710!G19</f>
        <v>436.79</v>
      </c>
      <c r="G19" s="37">
        <f>[2]KP_3041631!F16</f>
        <v>497.94</v>
      </c>
      <c r="H19" s="37">
        <f>[3]KP_4140717!F19</f>
        <v>458.63</v>
      </c>
      <c r="I19" s="37">
        <f t="shared" si="0"/>
        <v>436.79</v>
      </c>
      <c r="J19" s="22" t="s">
        <v>17</v>
      </c>
      <c r="K19" s="22" t="s">
        <v>17</v>
      </c>
      <c r="L19" s="22" t="s">
        <v>17</v>
      </c>
      <c r="M19" s="37">
        <f t="shared" ref="M19:M20" si="3">I19</f>
        <v>436.79</v>
      </c>
      <c r="N19" s="31">
        <f t="shared" si="2"/>
        <v>436.79</v>
      </c>
      <c r="O19" s="23"/>
      <c r="P19" s="23"/>
      <c r="Q19" s="24"/>
    </row>
    <row r="20" spans="1:17" ht="39" customHeight="1" x14ac:dyDescent="0.25">
      <c r="A20" s="36" t="s">
        <v>25</v>
      </c>
      <c r="B20" s="42" t="str">
        <f>[1]KP_10464710!C20</f>
        <v>Подставка-органайзер (стакан для ручек), 5 цветов ассорти, 220533</v>
      </c>
      <c r="C20" s="20"/>
      <c r="D20" s="20" t="str">
        <f>[1]KP_10464710!I20</f>
        <v>шт</v>
      </c>
      <c r="E20" s="27">
        <f>[1]KP_10464710!H20</f>
        <v>5</v>
      </c>
      <c r="F20" s="37">
        <f>[1]KP_10464710!G20</f>
        <v>141.84</v>
      </c>
      <c r="G20" s="37">
        <f>[2]KP_3041631!F17</f>
        <v>161.69999999999999</v>
      </c>
      <c r="H20" s="37">
        <f>[3]KP_4140717!F20</f>
        <v>148.93</v>
      </c>
      <c r="I20" s="37">
        <f t="shared" si="0"/>
        <v>141.84</v>
      </c>
      <c r="J20" s="22" t="s">
        <v>17</v>
      </c>
      <c r="K20" s="22" t="s">
        <v>17</v>
      </c>
      <c r="L20" s="22" t="s">
        <v>17</v>
      </c>
      <c r="M20" s="37">
        <f t="shared" si="3"/>
        <v>141.84</v>
      </c>
      <c r="N20" s="31">
        <f t="shared" si="2"/>
        <v>709.2</v>
      </c>
      <c r="O20" s="23"/>
      <c r="P20" s="23"/>
      <c r="Q20" s="24"/>
    </row>
    <row r="21" spans="1:17" ht="39" customHeight="1" x14ac:dyDescent="0.25">
      <c r="A21" s="36" t="s">
        <v>26</v>
      </c>
      <c r="B21" s="42" t="str">
        <f>[1]KP_10464710!C21</f>
        <v>Степлер №24/6, 26/6 BRAUBERG "ST-100", до 20 листов, черный, 224345</v>
      </c>
      <c r="C21" s="20"/>
      <c r="D21" s="20" t="str">
        <f>[1]KP_10464710!I21</f>
        <v>шт</v>
      </c>
      <c r="E21" s="27">
        <f>[1]KP_10464710!H21</f>
        <v>1</v>
      </c>
      <c r="F21" s="37">
        <f>[1]KP_10464710!G21</f>
        <v>392.91</v>
      </c>
      <c r="G21" s="37">
        <f>[2]KP_3041631!F18</f>
        <v>447.92</v>
      </c>
      <c r="H21" s="37">
        <f>[3]KP_4140717!F21</f>
        <v>412.56</v>
      </c>
      <c r="I21" s="37">
        <f t="shared" si="0"/>
        <v>392.91</v>
      </c>
      <c r="J21" s="22" t="s">
        <v>17</v>
      </c>
      <c r="K21" s="22" t="s">
        <v>17</v>
      </c>
      <c r="L21" s="22" t="s">
        <v>17</v>
      </c>
      <c r="M21" s="37">
        <f t="shared" ref="M21:M34" si="4">I21</f>
        <v>392.91</v>
      </c>
      <c r="N21" s="31">
        <f t="shared" si="2"/>
        <v>392.91</v>
      </c>
      <c r="O21" s="23"/>
      <c r="P21" s="23"/>
      <c r="Q21" s="24"/>
    </row>
    <row r="22" spans="1:17" ht="47.25" customHeight="1" x14ac:dyDescent="0.25">
      <c r="A22" s="36" t="s">
        <v>27</v>
      </c>
      <c r="B22" s="42" t="str">
        <f>[1]KP_10464710!C22</f>
        <v>Набор ОФИСМАГ, скрепки 28 мм/60 шт., 50 мм/30 шт, гвоздики 50 шт., шарики, кубики, флажки по 20 шт., цилиндр, 226256</v>
      </c>
      <c r="C22" s="20"/>
      <c r="D22" s="20" t="str">
        <f>[1]KP_10464710!I22</f>
        <v>шт</v>
      </c>
      <c r="E22" s="27">
        <f>[1]KP_10464710!H22</f>
        <v>1</v>
      </c>
      <c r="F22" s="37">
        <f>[1]KP_10464710!G22</f>
        <v>276.79000000000002</v>
      </c>
      <c r="G22" s="37">
        <f>[2]KP_3041631!F19</f>
        <v>315.54000000000002</v>
      </c>
      <c r="H22" s="37">
        <f>[3]KP_4140717!F22</f>
        <v>290.63</v>
      </c>
      <c r="I22" s="37">
        <f t="shared" si="0"/>
        <v>276.79000000000002</v>
      </c>
      <c r="J22" s="22" t="s">
        <v>17</v>
      </c>
      <c r="K22" s="22" t="s">
        <v>17</v>
      </c>
      <c r="L22" s="22" t="s">
        <v>17</v>
      </c>
      <c r="M22" s="37">
        <f t="shared" si="4"/>
        <v>276.79000000000002</v>
      </c>
      <c r="N22" s="31">
        <f t="shared" si="2"/>
        <v>276.79000000000002</v>
      </c>
      <c r="O22" s="23"/>
      <c r="P22" s="23"/>
      <c r="Q22" s="24"/>
    </row>
    <row r="23" spans="1:17" ht="48" customHeight="1" x14ac:dyDescent="0.25">
      <c r="A23" s="36" t="s">
        <v>28</v>
      </c>
      <c r="B23" s="42" t="str">
        <f>[1]KP_10464710!C23</f>
        <v>Грамота "Благодарность", А4, плотная мелованная бумага 200 г/м2, для лазерных принтеров, золотая, STAFF, 128899</v>
      </c>
      <c r="C23" s="20"/>
      <c r="D23" s="20" t="str">
        <f>[1]KP_10464710!I23</f>
        <v>шт</v>
      </c>
      <c r="E23" s="27">
        <f>[1]KP_10464710!H23</f>
        <v>40</v>
      </c>
      <c r="F23" s="37">
        <f>[1]KP_10464710!G23</f>
        <v>27.92</v>
      </c>
      <c r="G23" s="37">
        <f>[2]KP_3041631!F20</f>
        <v>31.83</v>
      </c>
      <c r="H23" s="37">
        <f>[3]KP_4140717!F23</f>
        <v>29.32</v>
      </c>
      <c r="I23" s="37">
        <f t="shared" si="0"/>
        <v>27.92</v>
      </c>
      <c r="J23" s="22" t="s">
        <v>17</v>
      </c>
      <c r="K23" s="22" t="s">
        <v>17</v>
      </c>
      <c r="L23" s="22" t="s">
        <v>17</v>
      </c>
      <c r="M23" s="37">
        <f t="shared" si="4"/>
        <v>27.92</v>
      </c>
      <c r="N23" s="31">
        <f t="shared" si="2"/>
        <v>1116.8000000000002</v>
      </c>
      <c r="O23" s="23"/>
      <c r="P23" s="23"/>
      <c r="Q23" s="24"/>
    </row>
    <row r="24" spans="1:17" ht="65.25" customHeight="1" x14ac:dyDescent="0.25">
      <c r="A24" s="36" t="s">
        <v>29</v>
      </c>
      <c r="B24" s="42" t="str">
        <f>[1]KP_10464710!C24</f>
        <v>Стакан-непроливайка ПИФАГОР, ассорти, 191310</v>
      </c>
      <c r="C24" s="20"/>
      <c r="D24" s="20" t="str">
        <f>[1]KP_10464710!I24</f>
        <v>шт</v>
      </c>
      <c r="E24" s="27">
        <f>[1]KP_10464710!H24</f>
        <v>16</v>
      </c>
      <c r="F24" s="37">
        <f>[1]KP_10464710!G24</f>
        <v>32.270000000000003</v>
      </c>
      <c r="G24" s="37">
        <f>[2]KP_3041631!F21</f>
        <v>36.79</v>
      </c>
      <c r="H24" s="37">
        <f>[3]KP_4140717!F24</f>
        <v>33.880000000000003</v>
      </c>
      <c r="I24" s="37">
        <f t="shared" si="0"/>
        <v>32.270000000000003</v>
      </c>
      <c r="J24" s="22" t="s">
        <v>17</v>
      </c>
      <c r="K24" s="22" t="s">
        <v>17</v>
      </c>
      <c r="L24" s="22" t="s">
        <v>17</v>
      </c>
      <c r="M24" s="37">
        <f t="shared" si="4"/>
        <v>32.270000000000003</v>
      </c>
      <c r="N24" s="31">
        <f t="shared" si="2"/>
        <v>516.32000000000005</v>
      </c>
      <c r="O24" s="23"/>
      <c r="P24" s="23"/>
      <c r="Q24" s="24"/>
    </row>
    <row r="25" spans="1:17" ht="66" customHeight="1" x14ac:dyDescent="0.25">
      <c r="A25" s="36" t="s">
        <v>30</v>
      </c>
      <c r="B25" s="42" t="str">
        <f>[1]KP_10464710!C25</f>
        <v>Фломастеры ПИФАГОР "ЭНИКИ-БЕНИКИ", 12 цветов, вентилируемый колпачок, 151401</v>
      </c>
      <c r="C25" s="20"/>
      <c r="D25" s="20" t="str">
        <f>[1]KP_10464710!I25</f>
        <v>шт</v>
      </c>
      <c r="E25" s="27">
        <f>[1]KP_10464710!H25</f>
        <v>6</v>
      </c>
      <c r="F25" s="37">
        <f>[1]KP_10464710!G25</f>
        <v>113.73</v>
      </c>
      <c r="G25" s="37">
        <f>[2]KP_3041631!F22</f>
        <v>129.65</v>
      </c>
      <c r="H25" s="37">
        <f>[3]KP_4140717!F25</f>
        <v>119.42</v>
      </c>
      <c r="I25" s="37">
        <f t="shared" si="0"/>
        <v>113.73</v>
      </c>
      <c r="J25" s="22" t="s">
        <v>17</v>
      </c>
      <c r="K25" s="22" t="s">
        <v>17</v>
      </c>
      <c r="L25" s="22" t="s">
        <v>17</v>
      </c>
      <c r="M25" s="37">
        <f t="shared" si="4"/>
        <v>113.73</v>
      </c>
      <c r="N25" s="31">
        <f t="shared" si="2"/>
        <v>682.38</v>
      </c>
      <c r="O25" s="23"/>
      <c r="P25" s="23"/>
      <c r="Q25" s="24"/>
    </row>
    <row r="26" spans="1:17" ht="66" customHeight="1" x14ac:dyDescent="0.25">
      <c r="A26" s="36" t="s">
        <v>31</v>
      </c>
      <c r="B26" s="42" t="str">
        <f>[1]KP_10464710!C26</f>
        <v>Краски акварельные ЮНЛАНДИЯ "ШКОЛЬНЫЕ", медовые, 12 цветов, КЛАССИЧЕСКИЕ, пластик, 191529</v>
      </c>
      <c r="C26" s="20"/>
      <c r="D26" s="20" t="str">
        <f>[1]KP_10464710!I26</f>
        <v>шт</v>
      </c>
      <c r="E26" s="27">
        <f>[1]KP_10464710!H26</f>
        <v>10</v>
      </c>
      <c r="F26" s="37">
        <f>[1]KP_10464710!G26</f>
        <v>96.77</v>
      </c>
      <c r="G26" s="37">
        <f>[2]KP_3041631!F23</f>
        <v>110.32</v>
      </c>
      <c r="H26" s="37">
        <f>[3]KP_4140717!F26</f>
        <v>101.61</v>
      </c>
      <c r="I26" s="37">
        <f t="shared" si="0"/>
        <v>96.77</v>
      </c>
      <c r="J26" s="22" t="s">
        <v>17</v>
      </c>
      <c r="K26" s="22" t="s">
        <v>17</v>
      </c>
      <c r="L26" s="22" t="s">
        <v>17</v>
      </c>
      <c r="M26" s="37">
        <f t="shared" ref="M26" si="5">I26</f>
        <v>96.77</v>
      </c>
      <c r="N26" s="31">
        <f t="shared" si="2"/>
        <v>967.69999999999993</v>
      </c>
      <c r="O26" s="23"/>
      <c r="P26" s="23"/>
      <c r="Q26" s="24"/>
    </row>
    <row r="27" spans="1:17" ht="57.75" customHeight="1" x14ac:dyDescent="0.25">
      <c r="A27" s="36" t="s">
        <v>32</v>
      </c>
      <c r="B27" s="42" t="str">
        <f>[1]KP_10464710!C27</f>
        <v>Тетрадь BRAUBERG "EXTRA" 12 л., клетка, плотная бумага 80 г/м2, обложка картон, 105706</v>
      </c>
      <c r="C27" s="20"/>
      <c r="D27" s="20" t="str">
        <f>[1]KP_10464710!I27</f>
        <v>шт</v>
      </c>
      <c r="E27" s="27">
        <f>[1]KP_10464710!H27</f>
        <v>20</v>
      </c>
      <c r="F27" s="37">
        <f>[1]KP_10464710!G27</f>
        <v>27.21</v>
      </c>
      <c r="G27" s="37">
        <f>[2]KP_3041631!F24</f>
        <v>31.02</v>
      </c>
      <c r="H27" s="37">
        <f>[3]KP_4140717!F27</f>
        <v>28.57</v>
      </c>
      <c r="I27" s="37">
        <f t="shared" si="0"/>
        <v>27.21</v>
      </c>
      <c r="J27" s="22" t="s">
        <v>17</v>
      </c>
      <c r="K27" s="22" t="s">
        <v>17</v>
      </c>
      <c r="L27" s="22" t="s">
        <v>17</v>
      </c>
      <c r="M27" s="37">
        <f t="shared" si="4"/>
        <v>27.21</v>
      </c>
      <c r="N27" s="31">
        <f t="shared" si="2"/>
        <v>544.20000000000005</v>
      </c>
      <c r="O27" s="23"/>
      <c r="P27" s="23"/>
      <c r="Q27" s="24"/>
    </row>
    <row r="28" spans="1:17" ht="60.75" customHeight="1" x14ac:dyDescent="0.25">
      <c r="A28" s="36" t="s">
        <v>33</v>
      </c>
      <c r="B28" s="42" t="str">
        <f>[1]KP_10464710!C28</f>
        <v>Игра настольная "ДОМИНО", пластиковый кейс, 17х10 см, ЗОЛОТАЯ СКАЗКА, 662296</v>
      </c>
      <c r="C28" s="20"/>
      <c r="D28" s="20" t="str">
        <f>[1]KP_10464710!I28</f>
        <v>шт</v>
      </c>
      <c r="E28" s="27">
        <f>[1]KP_10464710!H28</f>
        <v>4</v>
      </c>
      <c r="F28" s="37">
        <f>[1]KP_10464710!G28</f>
        <v>419.81</v>
      </c>
      <c r="G28" s="37">
        <f>[2]KP_3041631!F25</f>
        <v>478.58</v>
      </c>
      <c r="H28" s="37">
        <f>[3]KP_4140717!F28</f>
        <v>440.8</v>
      </c>
      <c r="I28" s="37">
        <f t="shared" si="0"/>
        <v>419.81</v>
      </c>
      <c r="J28" s="22" t="s">
        <v>17</v>
      </c>
      <c r="K28" s="22" t="s">
        <v>17</v>
      </c>
      <c r="L28" s="22" t="s">
        <v>17</v>
      </c>
      <c r="M28" s="37">
        <f t="shared" si="4"/>
        <v>419.81</v>
      </c>
      <c r="N28" s="31">
        <f t="shared" si="2"/>
        <v>1679.24</v>
      </c>
      <c r="O28" s="23"/>
      <c r="P28" s="23"/>
      <c r="Q28" s="24"/>
    </row>
    <row r="29" spans="1:17" ht="56.25" customHeight="1" x14ac:dyDescent="0.25">
      <c r="A29" s="36" t="s">
        <v>34</v>
      </c>
      <c r="B29" s="42" t="str">
        <f>[1]KP_10464710!C29</f>
        <v>Бумага цветная BRAUBERG, А4, 80 г/м2, 250 л. (5 цветов х 50 листов), интенсив, для офисной техники, 112464</v>
      </c>
      <c r="C29" s="20"/>
      <c r="D29" s="20" t="str">
        <f>[1]KP_10464710!I29</f>
        <v>шт</v>
      </c>
      <c r="E29" s="27">
        <f>[1]KP_10464710!H29</f>
        <v>2</v>
      </c>
      <c r="F29" s="37">
        <f>[1]KP_10464710!G29</f>
        <v>561.04999999999995</v>
      </c>
      <c r="G29" s="37">
        <f>[2]KP_3041631!F26</f>
        <v>639.6</v>
      </c>
      <c r="H29" s="37">
        <f>[3]KP_4140717!F29</f>
        <v>589.11</v>
      </c>
      <c r="I29" s="37">
        <f t="shared" si="0"/>
        <v>561.04999999999995</v>
      </c>
      <c r="J29" s="22" t="s">
        <v>17</v>
      </c>
      <c r="K29" s="22" t="s">
        <v>17</v>
      </c>
      <c r="L29" s="22" t="s">
        <v>17</v>
      </c>
      <c r="M29" s="37">
        <f t="shared" si="4"/>
        <v>561.04999999999995</v>
      </c>
      <c r="N29" s="31">
        <f t="shared" si="2"/>
        <v>1122.0999999999999</v>
      </c>
      <c r="O29" s="23"/>
      <c r="P29" s="23"/>
      <c r="Q29" s="24"/>
    </row>
    <row r="30" spans="1:17" ht="72.75" customHeight="1" x14ac:dyDescent="0.25">
      <c r="A30" s="36" t="s">
        <v>35</v>
      </c>
      <c r="B30" s="42" t="str">
        <f>[1]KP_10464710!C30</f>
        <v>Цветная бумага А4 2-сторонняя офсетная, 32 листа 16 цветов, на скобе, BRAUBERG, 200х280 мм, "Фламинго", 113541</v>
      </c>
      <c r="C30" s="20"/>
      <c r="D30" s="20" t="str">
        <f>[1]KP_10464710!I30</f>
        <v>шт</v>
      </c>
      <c r="E30" s="27">
        <f>[1]KP_10464710!H30</f>
        <v>16</v>
      </c>
      <c r="F30" s="37">
        <f>[1]KP_10464710!G30</f>
        <v>114.98</v>
      </c>
      <c r="G30" s="37">
        <f>[2]KP_3041631!F27</f>
        <v>131.08000000000001</v>
      </c>
      <c r="H30" s="37">
        <f>[3]KP_4140717!F30</f>
        <v>120.73</v>
      </c>
      <c r="I30" s="37">
        <f t="shared" si="0"/>
        <v>114.98</v>
      </c>
      <c r="J30" s="22" t="s">
        <v>17</v>
      </c>
      <c r="K30" s="22" t="s">
        <v>17</v>
      </c>
      <c r="L30" s="22" t="s">
        <v>17</v>
      </c>
      <c r="M30" s="37">
        <f t="shared" ref="M30:M32" si="6">I30</f>
        <v>114.98</v>
      </c>
      <c r="N30" s="31">
        <f t="shared" si="2"/>
        <v>1839.68</v>
      </c>
      <c r="O30" s="23"/>
      <c r="P30" s="23"/>
      <c r="Q30" s="24"/>
    </row>
    <row r="31" spans="1:17" ht="65.25" customHeight="1" x14ac:dyDescent="0.25">
      <c r="A31" s="36" t="s">
        <v>36</v>
      </c>
      <c r="B31" s="44" t="str">
        <f>[1]KP_10464710!C31</f>
        <v>Картон белый А4 МЕЛОВАННЫЙ (белый оборот), 50 листов, в коробке, BRAUBERG, 210х297 мм, 113562</v>
      </c>
      <c r="C31" s="20"/>
      <c r="D31" s="20" t="str">
        <f>[1]KP_10464710!I31</f>
        <v>шт</v>
      </c>
      <c r="E31" s="27">
        <f>[1]KP_10464710!H31</f>
        <v>2</v>
      </c>
      <c r="F31" s="37">
        <f>[1]KP_10464710!G31</f>
        <v>337.33</v>
      </c>
      <c r="G31" s="37">
        <f>[2]KP_3041631!F28</f>
        <v>384.56</v>
      </c>
      <c r="H31" s="37">
        <f>[3]KP_4140717!F31</f>
        <v>354.2</v>
      </c>
      <c r="I31" s="37">
        <f t="shared" si="0"/>
        <v>337.33</v>
      </c>
      <c r="J31" s="22" t="s">
        <v>17</v>
      </c>
      <c r="K31" s="22" t="s">
        <v>17</v>
      </c>
      <c r="L31" s="22" t="s">
        <v>17</v>
      </c>
      <c r="M31" s="37">
        <f t="shared" si="6"/>
        <v>337.33</v>
      </c>
      <c r="N31" s="31">
        <f t="shared" si="2"/>
        <v>674.66</v>
      </c>
      <c r="O31" s="23"/>
      <c r="P31" s="23"/>
      <c r="Q31" s="24"/>
    </row>
    <row r="32" spans="1:17" ht="63" customHeight="1" x14ac:dyDescent="0.25">
      <c r="A32" s="36" t="s">
        <v>37</v>
      </c>
      <c r="B32" s="45" t="str">
        <f>[1]KP_10464710!C32</f>
        <v>Игра настольная "Словодел" (зеленый)</v>
      </c>
      <c r="C32" s="20"/>
      <c r="D32" s="20" t="str">
        <f>[1]KP_10464710!I32</f>
        <v>шт</v>
      </c>
      <c r="E32" s="27">
        <f>[1]KP_10464710!H32</f>
        <v>1</v>
      </c>
      <c r="F32" s="37">
        <f>[1]KP_10464710!G32</f>
        <v>416.41</v>
      </c>
      <c r="G32" s="37">
        <f>[2]KP_3041631!F29</f>
        <v>474.71</v>
      </c>
      <c r="H32" s="37">
        <f>[3]KP_4140717!F32</f>
        <v>437.23</v>
      </c>
      <c r="I32" s="37">
        <f t="shared" si="0"/>
        <v>416.41</v>
      </c>
      <c r="J32" s="22" t="s">
        <v>17</v>
      </c>
      <c r="K32" s="22" t="s">
        <v>17</v>
      </c>
      <c r="L32" s="22" t="s">
        <v>17</v>
      </c>
      <c r="M32" s="37">
        <f t="shared" si="6"/>
        <v>416.41</v>
      </c>
      <c r="N32" s="31">
        <f t="shared" si="2"/>
        <v>416.41</v>
      </c>
      <c r="O32" s="23"/>
      <c r="P32" s="23"/>
      <c r="Q32" s="24"/>
    </row>
    <row r="33" spans="1:17" ht="56.25" customHeight="1" x14ac:dyDescent="0.25">
      <c r="A33" s="36" t="s">
        <v>38</v>
      </c>
      <c r="B33" s="43" t="str">
        <f>[1]KP_10464710!C33</f>
        <v>Картон цветной А4 МЕЛОВАННЫЙ, 24 листа,12 цветов, в папке, BRAUBERG KIDS, 203х283 мм, "Джунгли", 115158</v>
      </c>
      <c r="C33" s="20"/>
      <c r="D33" s="20" t="str">
        <f>[1]KP_10464710!I33</f>
        <v>шт</v>
      </c>
      <c r="E33" s="27">
        <f>[1]KP_10464710!H33</f>
        <v>16</v>
      </c>
      <c r="F33" s="37">
        <f>[1]KP_10464710!G33</f>
        <v>224.86</v>
      </c>
      <c r="G33" s="37">
        <f>[2]KP_3041631!F30</f>
        <v>256.33999999999997</v>
      </c>
      <c r="H33" s="37">
        <f>[3]KP_4140717!F33</f>
        <v>236.1</v>
      </c>
      <c r="I33" s="37">
        <f t="shared" si="0"/>
        <v>224.86</v>
      </c>
      <c r="J33" s="22" t="s">
        <v>17</v>
      </c>
      <c r="K33" s="22" t="s">
        <v>17</v>
      </c>
      <c r="L33" s="22" t="s">
        <v>17</v>
      </c>
      <c r="M33" s="37">
        <f t="shared" si="4"/>
        <v>224.86</v>
      </c>
      <c r="N33" s="31">
        <f t="shared" si="2"/>
        <v>3597.76</v>
      </c>
      <c r="O33" s="23"/>
      <c r="P33" s="23"/>
      <c r="Q33" s="24"/>
    </row>
    <row r="34" spans="1:17" ht="60" customHeight="1" x14ac:dyDescent="0.25">
      <c r="A34" s="36" t="s">
        <v>46</v>
      </c>
      <c r="B34" s="45" t="str">
        <f>[1]KP_10464710!C34</f>
        <v>Скакалка спортивная 300 см, ПВХ, регулируемая длина, бирюзовая, DASWERK (ДАСВЕРК), 680028</v>
      </c>
      <c r="C34" s="20"/>
      <c r="D34" s="20" t="str">
        <f>[1]KP_10464710!I34</f>
        <v>шт</v>
      </c>
      <c r="E34" s="27">
        <f>[1]KP_10464710!H34</f>
        <v>15</v>
      </c>
      <c r="F34" s="37">
        <f>[1]KP_10464710!G34</f>
        <v>141.38999999999999</v>
      </c>
      <c r="G34" s="37">
        <f>[2]KP_3041631!F31</f>
        <v>161.18</v>
      </c>
      <c r="H34" s="37">
        <f>[3]KP_4140717!F34</f>
        <v>148.46</v>
      </c>
      <c r="I34" s="37">
        <f t="shared" si="0"/>
        <v>141.38999999999999</v>
      </c>
      <c r="J34" s="22" t="s">
        <v>17</v>
      </c>
      <c r="K34" s="22" t="s">
        <v>17</v>
      </c>
      <c r="L34" s="22" t="s">
        <v>17</v>
      </c>
      <c r="M34" s="37">
        <f t="shared" si="4"/>
        <v>141.38999999999999</v>
      </c>
      <c r="N34" s="31">
        <f t="shared" si="2"/>
        <v>2120.85</v>
      </c>
      <c r="O34" s="23"/>
      <c r="P34" s="23"/>
      <c r="Q34" s="24"/>
    </row>
    <row r="35" spans="1:17" ht="51" customHeight="1" x14ac:dyDescent="0.25">
      <c r="A35" s="36" t="s">
        <v>39</v>
      </c>
      <c r="B35" s="45" t="str">
        <f>[1]KP_10464710!C35</f>
        <v>Шары воздушные 30 см, 20 штук, "ХРОМ", ассорти, BRAUBERG KIDS, 591887</v>
      </c>
      <c r="C35" s="20"/>
      <c r="D35" s="20" t="str">
        <f>[1]KP_10464710!I35</f>
        <v>шт</v>
      </c>
      <c r="E35" s="27">
        <f>[1]KP_10464710!H35</f>
        <v>2</v>
      </c>
      <c r="F35" s="37">
        <f>[1]KP_10464710!G35</f>
        <v>263.74</v>
      </c>
      <c r="G35" s="37">
        <f>[2]KP_3041631!F32</f>
        <v>300.67</v>
      </c>
      <c r="H35" s="37">
        <f>[3]KP_4140717!F35</f>
        <v>276.93</v>
      </c>
      <c r="I35" s="37">
        <f t="shared" si="0"/>
        <v>263.74</v>
      </c>
      <c r="J35" s="22" t="s">
        <v>17</v>
      </c>
      <c r="K35" s="22" t="s">
        <v>17</v>
      </c>
      <c r="L35" s="22" t="s">
        <v>17</v>
      </c>
      <c r="M35" s="37">
        <f t="shared" ref="M35:M36" si="7">I35</f>
        <v>263.74</v>
      </c>
      <c r="N35" s="31">
        <f t="shared" si="2"/>
        <v>527.48</v>
      </c>
      <c r="O35" s="23"/>
      <c r="P35" s="23"/>
      <c r="Q35" s="24"/>
    </row>
    <row r="36" spans="1:17" ht="57.75" customHeight="1" x14ac:dyDescent="0.25">
      <c r="A36" s="36" t="s">
        <v>40</v>
      </c>
      <c r="B36" s="45" t="str">
        <f>[1]KP_10464710!C36</f>
        <v>Магниты 30 мм, НАБОР 8 шт., BRAUBERG "PASTEL", блистер, 272518</v>
      </c>
      <c r="C36" s="20"/>
      <c r="D36" s="20" t="str">
        <f>[1]KP_10464710!I36</f>
        <v>шт</v>
      </c>
      <c r="E36" s="27">
        <f>[1]KP_10464710!H36</f>
        <v>5</v>
      </c>
      <c r="F36" s="37">
        <f>[1]KP_10464710!G36</f>
        <v>161.72</v>
      </c>
      <c r="G36" s="37">
        <f>[2]KP_3041631!F33</f>
        <v>184.36</v>
      </c>
      <c r="H36" s="37">
        <f>[3]KP_4140717!F36</f>
        <v>169.81</v>
      </c>
      <c r="I36" s="37">
        <f t="shared" si="0"/>
        <v>161.72</v>
      </c>
      <c r="J36" s="22" t="s">
        <v>17</v>
      </c>
      <c r="K36" s="22" t="s">
        <v>17</v>
      </c>
      <c r="L36" s="22" t="s">
        <v>17</v>
      </c>
      <c r="M36" s="37">
        <f t="shared" si="7"/>
        <v>161.72</v>
      </c>
      <c r="N36" s="31">
        <f t="shared" si="2"/>
        <v>808.6</v>
      </c>
      <c r="O36" s="23"/>
      <c r="P36" s="23"/>
      <c r="Q36" s="24"/>
    </row>
    <row r="37" spans="1:17" ht="39" customHeight="1" x14ac:dyDescent="0.25">
      <c r="A37" s="36" t="s">
        <v>41</v>
      </c>
      <c r="B37" s="43" t="str">
        <f>[1]KP_10464710!C37</f>
        <v>Папки-файлы перфорированные с антибликовой текстурой А4 BRAUBERG PIXEL, КОМПЛЕКТ 100 шт., 35 мкм, 273006</v>
      </c>
      <c r="C37" s="20"/>
      <c r="D37" s="20" t="str">
        <f>[1]KP_10464710!I37</f>
        <v>шт</v>
      </c>
      <c r="E37" s="27">
        <f>[1]KP_10464710!H37</f>
        <v>2</v>
      </c>
      <c r="F37" s="37">
        <f>[1]KP_10464710!G37</f>
        <v>369.62</v>
      </c>
      <c r="G37" s="37">
        <f>[2]KP_3041631!F34</f>
        <v>421.37</v>
      </c>
      <c r="H37" s="37">
        <f>[3]KP_4140717!F37</f>
        <v>388.1</v>
      </c>
      <c r="I37" s="37">
        <f t="shared" si="0"/>
        <v>369.62</v>
      </c>
      <c r="J37" s="22" t="s">
        <v>17</v>
      </c>
      <c r="K37" s="22" t="s">
        <v>17</v>
      </c>
      <c r="L37" s="22" t="s">
        <v>17</v>
      </c>
      <c r="M37" s="37">
        <f t="shared" ref="M37" si="8">I37</f>
        <v>369.62</v>
      </c>
      <c r="N37" s="31">
        <f t="shared" si="2"/>
        <v>739.24</v>
      </c>
      <c r="O37" s="23"/>
      <c r="P37" s="23"/>
      <c r="Q37" s="24"/>
    </row>
    <row r="38" spans="1:17" s="13" customFormat="1" ht="42" hidden="1" customHeight="1" x14ac:dyDescent="0.2">
      <c r="A38" s="19" t="s">
        <v>8</v>
      </c>
      <c r="B38" s="21"/>
      <c r="C38" s="20" t="s">
        <v>21</v>
      </c>
      <c r="D38" s="20"/>
      <c r="E38" s="32"/>
      <c r="F38" s="33"/>
      <c r="G38" s="33"/>
      <c r="H38" s="33"/>
      <c r="I38" s="34"/>
      <c r="J38" s="31"/>
      <c r="K38" s="31"/>
      <c r="L38" s="31"/>
      <c r="M38" s="34"/>
      <c r="N38" s="31">
        <f t="shared" ref="N38" si="9">SUM(M38*E38)</f>
        <v>0</v>
      </c>
    </row>
    <row r="39" spans="1:17" s="6" customFormat="1" ht="27" customHeight="1" x14ac:dyDescent="0.25">
      <c r="A39" s="12"/>
      <c r="B39" s="46" t="s">
        <v>23</v>
      </c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8"/>
      <c r="N39" s="35">
        <f>SUM(N18:N38)</f>
        <v>20232.47</v>
      </c>
    </row>
    <row r="40" spans="1:17" ht="45.75" customHeight="1" x14ac:dyDescent="0.25">
      <c r="A40" s="49" t="s">
        <v>11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</row>
    <row r="41" spans="1:17" ht="33.75" customHeight="1" x14ac:dyDescent="0.25">
      <c r="A41" s="50" t="s">
        <v>22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</row>
    <row r="42" spans="1:17" ht="15" customHeight="1" x14ac:dyDescent="0.25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</row>
  </sheetData>
  <mergeCells count="23">
    <mergeCell ref="A1:L1"/>
    <mergeCell ref="A10:N10"/>
    <mergeCell ref="A11:N11"/>
    <mergeCell ref="A13:A16"/>
    <mergeCell ref="B13:B16"/>
    <mergeCell ref="D13:D16"/>
    <mergeCell ref="E13:E16"/>
    <mergeCell ref="F13:H14"/>
    <mergeCell ref="I13:I16"/>
    <mergeCell ref="A9:N9"/>
    <mergeCell ref="C13:C16"/>
    <mergeCell ref="B39:M39"/>
    <mergeCell ref="A40:N40"/>
    <mergeCell ref="A41:N41"/>
    <mergeCell ref="A42:N42"/>
    <mergeCell ref="J13:J16"/>
    <mergeCell ref="K13:K16"/>
    <mergeCell ref="L13:L16"/>
    <mergeCell ref="M13:M16"/>
    <mergeCell ref="N13:N16"/>
    <mergeCell ref="F15:F16"/>
    <mergeCell ref="G15:G16"/>
    <mergeCell ref="H15:H16"/>
  </mergeCells>
  <pageMargins left="0.23622047244094491" right="0.23622047244094491" top="0.19685039370078741" bottom="0.35433070866141736" header="0.31496062992125984" footer="0.31496062992125984"/>
  <pageSetup paperSize="9" scale="60" fitToHeight="0" orientation="landscape" r:id="rId1"/>
  <ignoredErrors>
    <ignoredError sqref="E1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Аттестаты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2026-05-08T09:57:16Z</dcterms:modified>
</cp:coreProperties>
</file>