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filterPrivacy="1"/>
  <xr:revisionPtr revIDLastSave="0" documentId="13_ncr:1_{7EE7AC14-8F7B-4856-97D4-63A2F4F549A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1" l="1"/>
  <c r="M8" i="1"/>
  <c r="N9" i="1" l="1"/>
  <c r="I9" i="1"/>
  <c r="J9" i="1" s="1"/>
  <c r="K9" i="1" s="1"/>
  <c r="I8" i="1" l="1"/>
  <c r="N8" i="1" s="1"/>
  <c r="N10" i="1" s="1"/>
  <c r="J8" i="1" l="1"/>
  <c r="K8" i="1" s="1"/>
</calcChain>
</file>

<file path=xl/sharedStrings.xml><?xml version="1.0" encoding="utf-8"?>
<sst xmlns="http://schemas.openxmlformats.org/spreadsheetml/2006/main" count="37" uniqueCount="36">
  <si>
    <t>№ п/п</t>
  </si>
  <si>
    <t>Ед. изм.</t>
  </si>
  <si>
    <t>Кол-во</t>
  </si>
  <si>
    <t>ИЦИ №2</t>
  </si>
  <si>
    <t>НЦЕ, руб.</t>
  </si>
  <si>
    <t>Ср. квадр. отклон.</t>
  </si>
  <si>
    <t>Коэф. вар.</t>
  </si>
  <si>
    <t>Сумма, руб.</t>
  </si>
  <si>
    <t>Код КТРУ/ ОКПД2</t>
  </si>
  <si>
    <t>НЦЕ с НДС, принятая в расчет ,руб.</t>
  </si>
  <si>
    <t>ИЦИ №3</t>
  </si>
  <si>
    <t>ИЦИ №1, руб.</t>
  </si>
  <si>
    <t>ИЦИ №2, руб.</t>
  </si>
  <si>
    <t>ИЦИ №3, руб.</t>
  </si>
  <si>
    <t>ИЦИ №1</t>
  </si>
  <si>
    <t>ИЦИ - источник ценовой информации</t>
  </si>
  <si>
    <t>Наименование товара по КТРУ</t>
  </si>
  <si>
    <t>Определение и обоснование начальной (максимальной) цены контракта</t>
  </si>
  <si>
    <t>Начальная (максимальная) цена контракта (далее - НМЦК) определяется и обосновывается в соответствии с требованиями статьи 22 Закона и приказа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изделий». Валюта, используемая для формирования цены контракта и расчетов с исполнителем - рубль Российской Федерации.</t>
  </si>
  <si>
    <t>Дата подготовки расчета:__.__.2021 г.</t>
  </si>
  <si>
    <t>Ответственное лицо за определение и обоснование начальной (максимальной) цены контракта</t>
  </si>
  <si>
    <t>Ставка                НДС,  %</t>
  </si>
  <si>
    <t>Кислухина И.Н.</t>
  </si>
  <si>
    <t>Специалист отдела снабжения</t>
  </si>
  <si>
    <t>Приложение 2 к  извещению об осуществлении закупки</t>
  </si>
  <si>
    <t>21.20.23.111</t>
  </si>
  <si>
    <t>набор</t>
  </si>
  <si>
    <t>Комплект реагентов для выделения ДНК методом сорбции для дальнейших исследований генных полиморфизмов методом ПЦР</t>
  </si>
  <si>
    <t>Набор реагентов для определения соматических мутаций в гене EGFR</t>
  </si>
  <si>
    <t> 21.20.23.111</t>
  </si>
  <si>
    <t>Поставка реагентов для клинико-диагностической лаборатории в 2026 году (реагенты для молекулярно-генетических исследований лот 36)</t>
  </si>
  <si>
    <t>Вх. № 349/1/20</t>
  </si>
  <si>
    <t>Вх. № 349/2/20</t>
  </si>
  <si>
    <t>Вх. № 349/3/20</t>
  </si>
  <si>
    <t>Дата подготовки обоснования: 05.05.2026</t>
  </si>
  <si>
    <t>Начальная (максимальная) цена контракта составляет  172 389,89 руб. в т.ч.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</si>
</sst>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0" fontId="1" fillId="0" borderId="1" xfId="0" applyFont="1" applyFill="1" applyBorder="1" applyAlignment="1">
      <alignment horizontal="left" vertical="top" wrapText="1"/>
    </xf>
    <xf numFmtId="4" fontId="1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center" vertical="top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14" fontId="1" fillId="2" borderId="4" xfId="0" applyNumberFormat="1" applyFont="1" applyFill="1" applyBorder="1" applyProtection="1">
      <protection locked="0"/>
    </xf>
    <xf numFmtId="0" fontId="1" fillId="2" borderId="5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3" fontId="1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4" fillId="0" borderId="0" xfId="0" applyFont="1" applyFill="1" applyAlignment="1">
      <alignment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vertical="top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4"/>
  <sheetViews>
    <sheetView tabSelected="1" zoomScaleNormal="100" workbookViewId="0">
      <selection activeCell="I14" sqref="I14"/>
    </sheetView>
  </sheetViews>
  <sheetFormatPr defaultRowHeight="15" x14ac:dyDescent="0.25"/>
  <cols>
    <col min="1" max="1" width="6.28515625" customWidth="1"/>
    <col min="2" max="2" width="19.28515625" customWidth="1"/>
    <col min="3" max="3" width="32.5703125" customWidth="1"/>
    <col min="4" max="4" width="9.85546875" bestFit="1" customWidth="1"/>
    <col min="5" max="5" width="7.7109375" customWidth="1"/>
    <col min="6" max="7" width="9.85546875" bestFit="1" customWidth="1"/>
    <col min="8" max="8" width="10.7109375" customWidth="1"/>
    <col min="9" max="9" width="9.85546875" customWidth="1"/>
    <col min="10" max="10" width="9.7109375" customWidth="1"/>
    <col min="13" max="13" width="10.140625" customWidth="1"/>
    <col min="14" max="14" width="11.42578125" customWidth="1"/>
  </cols>
  <sheetData>
    <row r="1" spans="1:14" ht="15" customHeight="1" x14ac:dyDescent="0.25">
      <c r="A1" s="23" t="s">
        <v>24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25">
      <c r="A2" s="25" t="s">
        <v>17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54" customHeight="1" x14ac:dyDescent="0.25">
      <c r="A3" s="29" t="s">
        <v>18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x14ac:dyDescent="0.25">
      <c r="A4" s="26" t="s">
        <v>30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51" x14ac:dyDescent="0.25">
      <c r="A6" s="5" t="s">
        <v>0</v>
      </c>
      <c r="B6" s="6" t="s">
        <v>8</v>
      </c>
      <c r="C6" s="6" t="s">
        <v>16</v>
      </c>
      <c r="D6" s="5" t="s">
        <v>1</v>
      </c>
      <c r="E6" s="5" t="s">
        <v>2</v>
      </c>
      <c r="F6" s="6" t="s">
        <v>11</v>
      </c>
      <c r="G6" s="6" t="s">
        <v>12</v>
      </c>
      <c r="H6" s="6" t="s">
        <v>13</v>
      </c>
      <c r="I6" s="6" t="s">
        <v>4</v>
      </c>
      <c r="J6" s="6" t="s">
        <v>5</v>
      </c>
      <c r="K6" s="5" t="s">
        <v>6</v>
      </c>
      <c r="L6" s="6" t="s">
        <v>21</v>
      </c>
      <c r="M6" s="6" t="s">
        <v>9</v>
      </c>
      <c r="N6" s="6" t="s">
        <v>7</v>
      </c>
    </row>
    <row r="7" spans="1:14" x14ac:dyDescent="0.25">
      <c r="A7" s="7">
        <v>1</v>
      </c>
      <c r="B7" s="8">
        <v>2</v>
      </c>
      <c r="C7" s="8">
        <v>3</v>
      </c>
      <c r="D7" s="7">
        <v>4</v>
      </c>
      <c r="E7" s="7">
        <v>5</v>
      </c>
      <c r="F7" s="8">
        <v>6</v>
      </c>
      <c r="G7" s="8">
        <v>7</v>
      </c>
      <c r="H7" s="8">
        <v>8</v>
      </c>
      <c r="I7" s="8">
        <v>9</v>
      </c>
      <c r="J7" s="9">
        <v>10</v>
      </c>
      <c r="K7" s="10">
        <v>11</v>
      </c>
      <c r="L7" s="9">
        <v>12</v>
      </c>
      <c r="M7" s="9">
        <v>13</v>
      </c>
      <c r="N7" s="9">
        <v>14</v>
      </c>
    </row>
    <row r="8" spans="1:14" s="12" customFormat="1" ht="53.25" customHeight="1" x14ac:dyDescent="0.25">
      <c r="A8" s="13">
        <v>1</v>
      </c>
      <c r="B8" s="13" t="s">
        <v>25</v>
      </c>
      <c r="C8" s="13" t="s">
        <v>27</v>
      </c>
      <c r="D8" s="14" t="s">
        <v>26</v>
      </c>
      <c r="E8" s="15">
        <v>10</v>
      </c>
      <c r="F8" s="14">
        <v>2972.72</v>
      </c>
      <c r="G8" s="14">
        <v>3027.27</v>
      </c>
      <c r="H8" s="14">
        <v>3090.9</v>
      </c>
      <c r="I8" s="14">
        <f t="shared" ref="I8:I9" si="0">ROUND((F8+G8+H8)/3,2)</f>
        <v>3030.3</v>
      </c>
      <c r="J8" s="14">
        <f t="shared" ref="J8:J9" si="1">ROUND(SQRT(((F8-I8)*(F8-I8)+(G8-I8)*(G8-I8)+(H8-I8)*(H8-I8))/2),2)</f>
        <v>59.15</v>
      </c>
      <c r="K8" s="14">
        <f t="shared" ref="K8:K9" si="2">ROUND((J8/I8)*100,2)</f>
        <v>1.95</v>
      </c>
      <c r="L8" s="22">
        <v>10</v>
      </c>
      <c r="M8" s="14">
        <f>ROUND((MIN(F8:H8))*1.1,2)</f>
        <v>3269.99</v>
      </c>
      <c r="N8" s="14">
        <f>M8*E8</f>
        <v>32699.899999999998</v>
      </c>
    </row>
    <row r="9" spans="1:14" s="12" customFormat="1" ht="53.25" customHeight="1" x14ac:dyDescent="0.25">
      <c r="A9" s="13">
        <v>2</v>
      </c>
      <c r="B9" s="13" t="s">
        <v>29</v>
      </c>
      <c r="C9" s="13" t="s">
        <v>28</v>
      </c>
      <c r="D9" s="14" t="s">
        <v>26</v>
      </c>
      <c r="E9" s="15">
        <v>1</v>
      </c>
      <c r="F9" s="14">
        <v>126990.9</v>
      </c>
      <c r="G9" s="14">
        <v>129466.63</v>
      </c>
      <c r="H9" s="14">
        <v>132054.54</v>
      </c>
      <c r="I9" s="14">
        <f t="shared" si="0"/>
        <v>129504.02</v>
      </c>
      <c r="J9" s="14">
        <f t="shared" si="1"/>
        <v>2532.0300000000002</v>
      </c>
      <c r="K9" s="14">
        <f t="shared" si="2"/>
        <v>1.96</v>
      </c>
      <c r="L9" s="22">
        <v>10</v>
      </c>
      <c r="M9" s="14">
        <f>ROUND((MIN(F9:H9))*1.1,2)</f>
        <v>139689.99</v>
      </c>
      <c r="N9" s="14">
        <f>M9*E9</f>
        <v>139689.99</v>
      </c>
    </row>
    <row r="10" spans="1:14" s="12" customFormat="1" ht="19.5" customHeight="1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16">
        <f>SUM(N8:N9)</f>
        <v>172389.88999999998</v>
      </c>
    </row>
    <row r="11" spans="1:14" s="12" customForma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s="12" customFormat="1" x14ac:dyDescent="0.25">
      <c r="A12" s="28" t="s">
        <v>35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</row>
    <row r="13" spans="1:14" s="12" customFormat="1" ht="15.75" thickBot="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s="12" customFormat="1" ht="15.75" thickBot="1" x14ac:dyDescent="0.3">
      <c r="A14" s="4"/>
      <c r="B14" s="17" t="s">
        <v>14</v>
      </c>
      <c r="C14" s="18" t="s">
        <v>31</v>
      </c>
      <c r="D14" s="19">
        <v>46147</v>
      </c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s="12" customFormat="1" ht="15.75" thickBot="1" x14ac:dyDescent="0.3">
      <c r="A15" s="4"/>
      <c r="B15" s="20" t="s">
        <v>3</v>
      </c>
      <c r="C15" s="18" t="s">
        <v>32</v>
      </c>
      <c r="D15" s="19">
        <v>46147</v>
      </c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s="12" customFormat="1" ht="15.75" thickBot="1" x14ac:dyDescent="0.3">
      <c r="A16" s="4"/>
      <c r="B16" s="21" t="s">
        <v>10</v>
      </c>
      <c r="C16" s="18" t="s">
        <v>33</v>
      </c>
      <c r="D16" s="19">
        <v>46147</v>
      </c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s="12" customFormat="1" ht="41.25" customHeight="1" x14ac:dyDescent="0.25">
      <c r="A17" s="4"/>
      <c r="B17" s="30" t="s">
        <v>15</v>
      </c>
      <c r="C17" s="30"/>
      <c r="D17" s="30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s="12" customForma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s="12" customFormat="1" x14ac:dyDescent="0.25">
      <c r="A19" s="4"/>
      <c r="B19" s="31" t="s">
        <v>34</v>
      </c>
      <c r="C19" s="31" t="s">
        <v>19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</row>
    <row r="20" spans="1:14" s="12" customFormat="1" x14ac:dyDescent="0.25">
      <c r="A20" s="4"/>
      <c r="B20" s="31" t="s">
        <v>20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</row>
    <row r="21" spans="1:14" x14ac:dyDescent="0.25">
      <c r="A21" s="4"/>
      <c r="B21" s="24" t="s">
        <v>23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1:14" x14ac:dyDescent="0.25">
      <c r="A22" s="3"/>
      <c r="B22" s="24" t="s">
        <v>22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</row>
    <row r="23" spans="1:14" x14ac:dyDescent="0.25">
      <c r="A23" s="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1:14" x14ac:dyDescent="0.2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</sheetData>
  <mergeCells count="11">
    <mergeCell ref="A1:N1"/>
    <mergeCell ref="B21:N21"/>
    <mergeCell ref="B22:N22"/>
    <mergeCell ref="A2:N2"/>
    <mergeCell ref="A4:N4"/>
    <mergeCell ref="A10:M10"/>
    <mergeCell ref="A12:N12"/>
    <mergeCell ref="A3:N3"/>
    <mergeCell ref="B17:D17"/>
    <mergeCell ref="B19:N19"/>
    <mergeCell ref="B20:N20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2026-05-14T10:49:55Z</dcterms:modified>
</cp:coreProperties>
</file>