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\000.ПУБЛИЧКА\0. Вода питьевая\"/>
    </mc:Choice>
  </mc:AlternateContent>
  <xr:revisionPtr revIDLastSave="0" documentId="13_ncr:1_{2440EDEB-AEA7-4606-9F5E-1412B21C7FA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по КП" sheetId="4" r:id="rId1"/>
    <sheet name="100-р" sheetId="5" r:id="rId2"/>
  </sheets>
  <externalReferences>
    <externalReference r:id="rId3"/>
  </externalReferences>
  <definedNames>
    <definedName name="индексы">[1]Список!$A$2:$A$9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9" i="4" l="1"/>
  <c r="O8" i="4"/>
  <c r="J11" i="4" l="1"/>
  <c r="K9" i="4" l="1"/>
  <c r="L9" i="4"/>
  <c r="L10" i="4"/>
  <c r="L8" i="4"/>
  <c r="K10" i="4"/>
  <c r="I11" i="4"/>
  <c r="K8" i="4" l="1"/>
  <c r="H11" i="4" l="1"/>
  <c r="O10" i="4" l="1"/>
  <c r="A8" i="4"/>
  <c r="A9" i="4" s="1"/>
  <c r="A10" i="4" s="1"/>
  <c r="O11" i="4" l="1"/>
  <c r="E19" i="4" s="1"/>
  <c r="M8" i="4"/>
  <c r="M9" i="4"/>
  <c r="M10" i="4"/>
</calcChain>
</file>

<file path=xl/sharedStrings.xml><?xml version="1.0" encoding="utf-8"?>
<sst xmlns="http://schemas.openxmlformats.org/spreadsheetml/2006/main" count="50" uniqueCount="45">
  <si>
    <r>
      <t xml:space="preserve">Средняя текущая цена (с НДС), в руб., </t>
    </r>
    <r>
      <rPr>
        <b/>
        <u/>
        <sz val="8"/>
        <rFont val="Times New Roman"/>
        <family val="1"/>
        <charset val="204"/>
      </rPr>
      <t/>
    </r>
  </si>
  <si>
    <t>№ п/п</t>
  </si>
  <si>
    <t>Ед. изм.</t>
  </si>
  <si>
    <t>Среднее квадратическое отклонение</t>
  </si>
  <si>
    <t>Коэффициент вариации цены, % (совокупность цен принимается однородной (т.к. менее 33%))</t>
  </si>
  <si>
    <t>Наименование товара: сорт, вид, тип, вид разделки, класс, категория</t>
  </si>
  <si>
    <t>Фасовка</t>
  </si>
  <si>
    <t>Источники ценовой информации, руб.</t>
  </si>
  <si>
    <t xml:space="preserve">Общая стоимость товара с НДС, в руб. </t>
  </si>
  <si>
    <t>Кол-во</t>
  </si>
  <si>
    <t>Распоряжение Комитета по государственному заказу Санкт-Петербурга от 06.10.2023 № 182-р «О внесении изменения в распоряжение Комитета по государственному заказу Санкт-Петербурга от 31.05.2018 № 100-р»</t>
  </si>
  <si>
    <t xml:space="preserve">Источник ценовой информации № 1 </t>
  </si>
  <si>
    <t>Источник ценовой информации № 2</t>
  </si>
  <si>
    <t>Код КТРУ/ ККН/ ОКПД2</t>
  </si>
  <si>
    <t>Примечания</t>
  </si>
  <si>
    <t xml:space="preserve">по цене Распоряжения Комитета по государственному заказу Санкт-Петербурга от 31.05.2018 №100-р </t>
  </si>
  <si>
    <t>1,5 л</t>
  </si>
  <si>
    <t>информация не найдена</t>
  </si>
  <si>
    <t>по цене минимального ИЦИ</t>
  </si>
  <si>
    <t>шт.</t>
  </si>
  <si>
    <t>0,5 л</t>
  </si>
  <si>
    <t>Наименьшая расчетная цена (с НДС), в руб.</t>
  </si>
  <si>
    <t xml:space="preserve">обоснование начальной (максимальной) цены контракта
</t>
  </si>
  <si>
    <t xml:space="preserve">Наименование и описание объекта закупки: Поставка воды питьевой упакованной </t>
  </si>
  <si>
    <t>1. Начальная (максимальная) цена договора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567, нормативным методом, путем сравнения цен полученных методом анализа рынка цен и предельной ценой.</t>
  </si>
  <si>
    <t>*нормативное значение, установленное распоряжением Комитета по государственному заказу Санкт-Петербурга от 12.04.2024 № 208-р «О внесении изменения в распоряжение Комитета по государственному заказу Санкт-Петербурга от 31.05.2018 № 100-р»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по Приложению №2 к ППр СПб №489.</t>
  </si>
  <si>
    <t>2. Заказчиком направлены запросы о предоставлении ценовой информации поставщикам (подрядчикам, исполнителям), обладающие опытом поставок (работ, услуг), информация о которых имеется в свободном доступе, и получены ответы от поставщиков (подрядчиков, исполнителей) с ценовой информацией. Во избежание сговора участников размещения заказа и нарушения статьи 11 о запрете на ограничивающие конкуренцию соглашения хозяйствующих субъектов Федерального закона № 135 от  26 июля 2006 года «О защите конкуренции», Заказчик не указывает в расчетах  сведения о поставщиках (подрядчиках, исполнителях), подавших коммерческие предложения, данные сведения хранятся у Заказчика.</t>
  </si>
  <si>
    <t xml:space="preserve">4. Начальная (максимальная) цена контракта/договора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контракту/договору в соответствии с законодательством Российской Федерации. </t>
  </si>
  <si>
    <t>5. При формировании цены договора используется валюта РФ - российский рубль.</t>
  </si>
  <si>
    <t xml:space="preserve">Начальная (максимальная) цена договора составляет, руб.: </t>
  </si>
  <si>
    <t>Экономист ________________________________ / Курдюкова Е.И. /</t>
  </si>
  <si>
    <t>СОГЛАСОВАНО:</t>
  </si>
  <si>
    <t>Начальник отдела организации закупок ____________________________/Сальникова Н.Н./</t>
  </si>
  <si>
    <t xml:space="preserve">Вода питьевая упакованная 
</t>
  </si>
  <si>
    <t xml:space="preserve">Вода питьевая упакованная </t>
  </si>
  <si>
    <t>11.07.11.120-00000005</t>
  </si>
  <si>
    <t>11.07.11.120-00000001</t>
  </si>
  <si>
    <t>Вода питьевая упакованная (газированная)</t>
  </si>
  <si>
    <t>вх.№547 от 20.04.2026</t>
  </si>
  <si>
    <t>-</t>
  </si>
  <si>
    <t>Дата расчета:13.05.2026г.</t>
  </si>
  <si>
    <t>3.Запросы о предоставлении ценовой информации направлены 5 поставщикам (подрядчикам, исполнителям) исходящие №194 от 16.04.2026 г. в ответ получен 1 источник ценовой информации, в расчете использовани 3 наименьших цены. (ИЦИ).</t>
  </si>
  <si>
    <t>ЭА № 0845600007426000019(https://zakupki.gov.ru/epz/order/notice/ea20/view/documents.html?regNumber=0845600007426000019)</t>
  </si>
  <si>
    <t>Источник ценовой информации №3</t>
  </si>
  <si>
    <t xml:space="preserve">контракт №25146 
от 02.06.2025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</si>
</sst>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_р_._-;\-* #,##0.00_р_._-;_-* &quot;-&quot;??_р_._-;_-@_-"/>
    <numFmt numFmtId="165" formatCode="#,##0.00_ ;\-#,##0.00\ 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u/>
      <sz val="8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 Cyr"/>
      <charset val="204"/>
    </font>
    <font>
      <sz val="10.5"/>
      <name val="Times New Roman"/>
      <family val="1"/>
      <charset val="204"/>
    </font>
    <font>
      <sz val="10.5"/>
      <name val="Arial Cyr"/>
      <charset val="204"/>
    </font>
    <font>
      <b/>
      <sz val="10.5"/>
      <name val="Times New Roman"/>
      <family val="1"/>
      <charset val="204"/>
    </font>
    <font>
      <u/>
      <sz val="10"/>
      <color theme="10"/>
      <name val="Arial Cyr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7" fillId="0" borderId="0"/>
    <xf numFmtId="0" fontId="5" fillId="0" borderId="0"/>
    <xf numFmtId="0" fontId="1" fillId="0" borderId="0"/>
    <xf numFmtId="0" fontId="3" fillId="0" borderId="0"/>
    <xf numFmtId="0" fontId="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75">
    <xf numFmtId="0" fontId="0" fillId="0" borderId="0" xfId="0"/>
    <xf numFmtId="0" fontId="8" fillId="0" borderId="0" xfId="0" applyFont="1" applyFill="1" applyAlignment="1">
      <alignment vertical="top"/>
    </xf>
    <xf numFmtId="0" fontId="8" fillId="0" borderId="0" xfId="0" applyFont="1" applyFill="1" applyBorder="1" applyAlignment="1">
      <alignment horizontal="left" vertical="top"/>
    </xf>
    <xf numFmtId="0" fontId="8" fillId="0" borderId="2" xfId="3" applyFont="1" applyFill="1" applyBorder="1" applyAlignment="1" applyProtection="1">
      <alignment horizontal="center" vertical="top" wrapText="1"/>
      <protection hidden="1"/>
    </xf>
    <xf numFmtId="2" fontId="8" fillId="0" borderId="2" xfId="4" applyNumberFormat="1" applyFont="1" applyFill="1" applyBorder="1" applyAlignment="1" applyProtection="1">
      <alignment horizontal="center" vertical="top" wrapText="1"/>
      <protection hidden="1"/>
    </xf>
    <xf numFmtId="165" fontId="10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4" applyFont="1" applyFill="1" applyBorder="1" applyAlignment="1" applyProtection="1">
      <alignment horizontal="center" vertical="top" wrapText="1"/>
      <protection hidden="1"/>
    </xf>
    <xf numFmtId="0" fontId="8" fillId="0" borderId="1" xfId="0" applyFont="1" applyFill="1" applyBorder="1" applyAlignment="1">
      <alignment horizontal="left" vertical="top" wrapText="1"/>
    </xf>
    <xf numFmtId="165" fontId="8" fillId="0" borderId="1" xfId="0" applyNumberFormat="1" applyFont="1" applyFill="1" applyBorder="1" applyAlignment="1">
      <alignment horizontal="center" vertical="top" wrapText="1"/>
    </xf>
    <xf numFmtId="0" fontId="8" fillId="0" borderId="0" xfId="3" applyFont="1" applyFill="1" applyBorder="1" applyAlignment="1" applyProtection="1">
      <alignment horizontal="center" vertical="top" wrapText="1"/>
      <protection hidden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0" xfId="4" applyFont="1" applyFill="1" applyBorder="1" applyAlignment="1" applyProtection="1">
      <alignment horizontal="center" vertical="top" wrapText="1"/>
      <protection hidden="1"/>
    </xf>
    <xf numFmtId="2" fontId="8" fillId="0" borderId="0" xfId="4" applyNumberFormat="1" applyFont="1" applyFill="1" applyBorder="1" applyAlignment="1" applyProtection="1">
      <alignment horizontal="center" vertical="top" wrapText="1"/>
      <protection hidden="1"/>
    </xf>
    <xf numFmtId="165" fontId="10" fillId="0" borderId="0" xfId="0" applyNumberFormat="1" applyFont="1" applyFill="1" applyBorder="1" applyAlignment="1">
      <alignment horizontal="center" vertical="top"/>
    </xf>
    <xf numFmtId="0" fontId="14" fillId="0" borderId="0" xfId="0" applyFont="1" applyAlignment="1">
      <alignment vertical="top" wrapText="1"/>
    </xf>
    <xf numFmtId="0" fontId="16" fillId="0" borderId="0" xfId="0" applyFont="1" applyAlignment="1">
      <alignment horizontal="right" vertical="top" wrapText="1"/>
    </xf>
    <xf numFmtId="4" fontId="16" fillId="0" borderId="0" xfId="0" applyNumberFormat="1" applyFont="1" applyAlignment="1">
      <alignment vertical="top" wrapText="1"/>
    </xf>
    <xf numFmtId="165" fontId="8" fillId="0" borderId="1" xfId="0" applyNumberFormat="1" applyFont="1" applyBorder="1" applyAlignment="1">
      <alignment horizontal="center" vertical="top" wrapText="1"/>
    </xf>
    <xf numFmtId="0" fontId="1" fillId="0" borderId="1" xfId="9" applyFont="1" applyBorder="1" applyAlignment="1">
      <alignment vertical="top"/>
    </xf>
    <xf numFmtId="0" fontId="16" fillId="0" borderId="0" xfId="0" applyFont="1" applyAlignment="1">
      <alignment horizontal="center" vertical="top" wrapText="1"/>
    </xf>
    <xf numFmtId="4" fontId="10" fillId="0" borderId="4" xfId="0" applyNumberFormat="1" applyFont="1" applyFill="1" applyBorder="1" applyAlignment="1" applyProtection="1">
      <alignment horizontal="center" vertical="top" wrapText="1"/>
      <protection hidden="1"/>
    </xf>
    <xf numFmtId="0" fontId="8" fillId="0" borderId="0" xfId="0" applyFont="1" applyFill="1" applyAlignment="1">
      <alignment horizontal="right" vertical="top" wrapText="1"/>
    </xf>
    <xf numFmtId="0" fontId="8" fillId="0" borderId="0" xfId="0" applyFont="1" applyFill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165" fontId="8" fillId="2" borderId="1" xfId="3" applyNumberFormat="1" applyFont="1" applyFill="1" applyBorder="1" applyAlignment="1" applyProtection="1">
      <alignment horizontal="center" vertical="top" wrapText="1"/>
      <protection locked="0" hidden="1"/>
    </xf>
    <xf numFmtId="165" fontId="8" fillId="0" borderId="1" xfId="3" applyNumberFormat="1" applyFont="1" applyFill="1" applyBorder="1" applyAlignment="1" applyProtection="1">
      <alignment horizontal="center" vertical="top" wrapText="1"/>
      <protection locked="0" hidden="1"/>
    </xf>
    <xf numFmtId="164" fontId="8" fillId="0" borderId="1" xfId="3" applyNumberFormat="1" applyFont="1" applyFill="1" applyBorder="1" applyAlignment="1" applyProtection="1">
      <alignment vertical="top" wrapText="1"/>
      <protection locked="0" hidden="1"/>
    </xf>
    <xf numFmtId="164" fontId="10" fillId="0" borderId="1" xfId="3" applyNumberFormat="1" applyFont="1" applyFill="1" applyBorder="1" applyAlignment="1" applyProtection="1">
      <alignment vertical="top" wrapText="1"/>
      <protection locked="0" hidden="1"/>
    </xf>
    <xf numFmtId="165" fontId="8" fillId="0" borderId="0" xfId="3" applyNumberFormat="1" applyFont="1" applyFill="1" applyBorder="1" applyAlignment="1" applyProtection="1">
      <alignment horizontal="center" vertical="top" wrapText="1"/>
      <protection locked="0" hidden="1"/>
    </xf>
    <xf numFmtId="164" fontId="8" fillId="0" borderId="0" xfId="3" applyNumberFormat="1" applyFont="1" applyFill="1" applyBorder="1" applyAlignment="1" applyProtection="1">
      <alignment vertical="top" wrapText="1"/>
      <protection locked="0" hidden="1"/>
    </xf>
    <xf numFmtId="164" fontId="10" fillId="0" borderId="0" xfId="3" applyNumberFormat="1" applyFont="1" applyFill="1" applyBorder="1" applyAlignment="1" applyProtection="1">
      <alignment vertical="top" wrapText="1"/>
      <protection locked="0" hidden="1"/>
    </xf>
    <xf numFmtId="0" fontId="15" fillId="0" borderId="0" xfId="0" applyFont="1" applyAlignment="1">
      <alignment vertical="top" wrapText="1"/>
    </xf>
    <xf numFmtId="0" fontId="14" fillId="0" borderId="0" xfId="0" applyFont="1" applyAlignment="1">
      <alignment vertical="top"/>
    </xf>
    <xf numFmtId="165" fontId="16" fillId="0" borderId="0" xfId="0" applyNumberFormat="1" applyFont="1" applyAlignment="1">
      <alignment vertical="top"/>
    </xf>
    <xf numFmtId="0" fontId="16" fillId="0" borderId="0" xfId="0" applyFont="1" applyAlignment="1">
      <alignment vertical="top" wrapText="1"/>
    </xf>
    <xf numFmtId="43" fontId="16" fillId="0" borderId="0" xfId="8" applyFont="1" applyFill="1" applyAlignment="1">
      <alignment vertical="top" wrapText="1"/>
    </xf>
    <xf numFmtId="43" fontId="16" fillId="0" borderId="0" xfId="8" applyFont="1" applyFill="1" applyBorder="1" applyAlignment="1">
      <alignment vertical="top" wrapText="1"/>
    </xf>
    <xf numFmtId="4" fontId="16" fillId="0" borderId="0" xfId="0" applyNumberFormat="1" applyFont="1" applyAlignment="1">
      <alignment vertical="top"/>
    </xf>
    <xf numFmtId="4" fontId="14" fillId="0" borderId="0" xfId="0" applyNumberFormat="1" applyFont="1" applyAlignment="1">
      <alignment vertical="top"/>
    </xf>
    <xf numFmtId="43" fontId="14" fillId="0" borderId="0" xfId="8" applyFont="1" applyFill="1" applyAlignment="1">
      <alignment vertical="top"/>
    </xf>
    <xf numFmtId="43" fontId="16" fillId="0" borderId="0" xfId="8" applyFont="1" applyFill="1" applyBorder="1" applyAlignment="1">
      <alignment vertical="top"/>
    </xf>
    <xf numFmtId="0" fontId="16" fillId="0" borderId="0" xfId="0" applyFont="1" applyAlignment="1">
      <alignment horizontal="left" vertical="top"/>
    </xf>
    <xf numFmtId="0" fontId="16" fillId="0" borderId="0" xfId="0" applyFont="1" applyAlignment="1">
      <alignment vertical="top"/>
    </xf>
    <xf numFmtId="0" fontId="14" fillId="0" borderId="0" xfId="0" applyFont="1" applyAlignment="1">
      <alignment horizontal="center" vertical="top"/>
    </xf>
    <xf numFmtId="165" fontId="8" fillId="3" borderId="1" xfId="3" applyNumberFormat="1" applyFont="1" applyFill="1" applyBorder="1" applyAlignment="1" applyProtection="1">
      <alignment horizontal="center" vertical="top" wrapText="1"/>
      <protection locked="0" hidden="1"/>
    </xf>
    <xf numFmtId="2" fontId="8" fillId="3" borderId="2" xfId="4" applyNumberFormat="1" applyFont="1" applyFill="1" applyBorder="1" applyAlignment="1" applyProtection="1">
      <alignment horizontal="center" vertical="top" wrapText="1"/>
      <protection hidden="1"/>
    </xf>
    <xf numFmtId="0" fontId="18" fillId="0" borderId="0" xfId="0" applyFont="1" applyFill="1" applyBorder="1" applyAlignment="1">
      <alignment horizontal="left" vertical="top" wrapText="1"/>
    </xf>
    <xf numFmtId="0" fontId="14" fillId="0" borderId="0" xfId="0" applyFont="1" applyAlignment="1">
      <alignment horizontal="center" vertical="top"/>
    </xf>
    <xf numFmtId="0" fontId="8" fillId="0" borderId="0" xfId="0" applyFont="1" applyFill="1" applyAlignment="1">
      <alignment horizontal="right" vertical="top" wrapText="1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horizontal="center" vertical="top" wrapText="1"/>
    </xf>
    <xf numFmtId="0" fontId="8" fillId="0" borderId="0" xfId="0" applyFont="1" applyFill="1" applyAlignment="1">
      <alignment vertical="top" wrapText="1"/>
    </xf>
    <xf numFmtId="0" fontId="9" fillId="0" borderId="0" xfId="0" applyFont="1" applyFill="1" applyAlignment="1">
      <alignment vertical="top" wrapText="1"/>
    </xf>
    <xf numFmtId="0" fontId="10" fillId="0" borderId="3" xfId="3" applyFont="1" applyFill="1" applyBorder="1" applyAlignment="1" applyProtection="1">
      <alignment horizontal="center" vertical="top" wrapText="1"/>
      <protection hidden="1"/>
    </xf>
    <xf numFmtId="0" fontId="10" fillId="0" borderId="4" xfId="3" applyFont="1" applyFill="1" applyBorder="1" applyAlignment="1" applyProtection="1">
      <alignment horizontal="center" vertical="top" wrapText="1"/>
      <protection hidden="1"/>
    </xf>
    <xf numFmtId="0" fontId="10" fillId="0" borderId="2" xfId="3" applyFont="1" applyFill="1" applyBorder="1" applyAlignment="1" applyProtection="1">
      <alignment horizontal="center" vertical="top" wrapText="1"/>
      <protection hidden="1"/>
    </xf>
    <xf numFmtId="4" fontId="10" fillId="0" borderId="3" xfId="0" applyNumberFormat="1" applyFont="1" applyFill="1" applyBorder="1" applyAlignment="1" applyProtection="1">
      <alignment horizontal="center" vertical="top" wrapText="1"/>
      <protection hidden="1"/>
    </xf>
    <xf numFmtId="4" fontId="10" fillId="0" borderId="4" xfId="0" applyNumberFormat="1" applyFont="1" applyFill="1" applyBorder="1" applyAlignment="1" applyProtection="1">
      <alignment horizontal="center" vertical="top" wrapText="1"/>
      <protection hidden="1"/>
    </xf>
    <xf numFmtId="4" fontId="10" fillId="0" borderId="2" xfId="0" applyNumberFormat="1" applyFont="1" applyFill="1" applyBorder="1" applyAlignment="1" applyProtection="1">
      <alignment horizontal="center" vertical="top" wrapText="1"/>
      <protection hidden="1"/>
    </xf>
    <xf numFmtId="0" fontId="12" fillId="0" borderId="3" xfId="3" applyFont="1" applyFill="1" applyBorder="1" applyAlignment="1" applyProtection="1">
      <alignment horizontal="center" vertical="top" wrapText="1"/>
      <protection hidden="1"/>
    </xf>
    <xf numFmtId="0" fontId="12" fillId="0" borderId="4" xfId="3" applyFont="1" applyFill="1" applyBorder="1" applyAlignment="1" applyProtection="1">
      <alignment horizontal="center" vertical="top" wrapText="1"/>
      <protection hidden="1"/>
    </xf>
    <xf numFmtId="0" fontId="12" fillId="0" borderId="2" xfId="3" applyFont="1" applyFill="1" applyBorder="1" applyAlignment="1" applyProtection="1">
      <alignment horizontal="center" vertical="top" wrapText="1"/>
      <protection hidden="1"/>
    </xf>
    <xf numFmtId="0" fontId="10" fillId="0" borderId="0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4" fontId="14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/>
    </xf>
    <xf numFmtId="0" fontId="16" fillId="0" borderId="0" xfId="0" applyFont="1" applyAlignment="1">
      <alignment horizontal="center" vertical="top" wrapText="1"/>
    </xf>
  </cellXfs>
  <cellStyles count="10">
    <cellStyle name="Гиперссылка" xfId="9" builtinId="8"/>
    <cellStyle name="Обычный" xfId="0" builtinId="0"/>
    <cellStyle name="Обычный 2" xfId="1" xr:uid="{00000000-0005-0000-0000-000002000000}"/>
    <cellStyle name="Обычный 3" xfId="2" xr:uid="{00000000-0005-0000-0000-000003000000}"/>
    <cellStyle name="Обычный_Моя Копия 24(1).06.08" xfId="3" xr:uid="{00000000-0005-0000-0000-000004000000}"/>
    <cellStyle name="Обычный_Моя Копия 24(1).06.08 2" xfId="4" xr:uid="{00000000-0005-0000-0000-000005000000}"/>
    <cellStyle name="Стиль 1" xfId="5" xr:uid="{00000000-0005-0000-0000-000006000000}"/>
    <cellStyle name="Финансовый" xfId="8" builtinId="3"/>
    <cellStyle name="Финансовый 2" xfId="6" xr:uid="{00000000-0005-0000-0000-000008000000}"/>
    <cellStyle name="Финансовый 2 4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60158</xdr:rowOff>
    </xdr:from>
    <xdr:to>
      <xdr:col>5</xdr:col>
      <xdr:colOff>397043</xdr:colOff>
      <xdr:row>21</xdr:row>
      <xdr:rowOff>102870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8C8EF1E-5F35-4419-ADBE-7A08B316A4F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60158"/>
          <a:ext cx="3445042" cy="357999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13</xdr:col>
      <xdr:colOff>152783</xdr:colOff>
      <xdr:row>15</xdr:row>
      <xdr:rowOff>129194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C804A69-9263-41C1-B246-ECA4D857D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0" y="168442"/>
          <a:ext cx="4419983" cy="24873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i-kurdyukova\AppData\Local\Microsoft\Windows\INetCache\Content.Outlook\WPKMGNNA\3.raschet-ceni-kontrakta_01.05.2014%20&#1073;&#1072;&#1082;&#1072;&#1083;&#1077;&#11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счет"/>
      <sheetName val="Индексы"/>
      <sheetName val="список кодов ОКДП"/>
      <sheetName val="Реестр"/>
      <sheetName val="Список"/>
    </sheetNames>
    <sheetDataSet>
      <sheetData sheetId="0"/>
      <sheetData sheetId="1"/>
      <sheetData sheetId="2"/>
      <sheetData sheetId="3"/>
      <sheetData sheetId="4">
        <row r="2">
          <cell r="A2" t="str">
            <v>Бакалея и гастрономия</v>
          </cell>
        </row>
        <row r="3">
          <cell r="A3" t="str">
            <v>Молоко и молочные продукты</v>
          </cell>
        </row>
        <row r="4">
          <cell r="A4" t="str">
            <v>Мясо (за исключением мяса птицы) и мясные субпродукты</v>
          </cell>
        </row>
        <row r="5">
          <cell r="A5" t="str">
            <v>Мясо птицы и яйцо</v>
          </cell>
        </row>
        <row r="6">
          <cell r="A6" t="str">
            <v>Рыба и рыбные продукты</v>
          </cell>
        </row>
        <row r="7">
          <cell r="A7" t="str">
            <v>Свежие овощи и фрукты</v>
          </cell>
        </row>
        <row r="8">
          <cell r="A8" t="str">
            <v>Хлеб и хлебобулочные изделия</v>
          </cell>
        </row>
        <row r="9">
          <cell r="A9" t="str">
            <v>-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ktru/ktruCard/ktru-description.html?itemId=11.07.11.120-00000005&amp;backUrl=" TargetMode="External"/><Relationship Id="rId2" Type="http://schemas.openxmlformats.org/officeDocument/2006/relationships/hyperlink" Target="https://zakupki.gov.ru/epz/ktru/ktruCard/ktru-description.html?itemId=11.07.11.120-00000005&amp;backUrl=" TargetMode="External"/><Relationship Id="rId1" Type="http://schemas.openxmlformats.org/officeDocument/2006/relationships/hyperlink" Target="https://zakupki.gov.ru/epz/ktru/ktruCard/ktru-description.html?itemId=11.07.11.120-00000005&amp;backUrl=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8"/>
  <sheetViews>
    <sheetView tabSelected="1" zoomScale="85" zoomScaleNormal="85" workbookViewId="0">
      <selection activeCell="O10" sqref="O10"/>
    </sheetView>
  </sheetViews>
  <sheetFormatPr defaultColWidth="9.109375" defaultRowHeight="13.8" x14ac:dyDescent="0.25"/>
  <cols>
    <col min="1" max="1" width="6" style="1" customWidth="1"/>
    <col min="2" max="2" width="21.109375" style="1" customWidth="1"/>
    <col min="3" max="3" width="10.109375" style="1" customWidth="1"/>
    <col min="4" max="4" width="23.109375" style="1" customWidth="1"/>
    <col min="5" max="5" width="11.88671875" style="1" customWidth="1"/>
    <col min="6" max="6" width="10.109375" style="1" customWidth="1"/>
    <col min="7" max="7" width="14" style="1" customWidth="1"/>
    <col min="8" max="10" width="15" style="1" customWidth="1"/>
    <col min="11" max="11" width="12.6640625" style="1" customWidth="1"/>
    <col min="12" max="12" width="11.44140625" style="1" customWidth="1"/>
    <col min="13" max="13" width="16.5546875" style="1" customWidth="1"/>
    <col min="14" max="14" width="14.109375" style="1" customWidth="1"/>
    <col min="15" max="15" width="15.5546875" style="1" customWidth="1"/>
    <col min="16" max="16" width="38.5546875" style="1" customWidth="1"/>
    <col min="17" max="17" width="9.109375" style="1"/>
    <col min="18" max="20" width="14.88671875" style="1" customWidth="1"/>
    <col min="21" max="16384" width="9.109375" style="1"/>
  </cols>
  <sheetData>
    <row r="1" spans="1:20" ht="19.5" customHeight="1" x14ac:dyDescent="0.25">
      <c r="A1" s="51"/>
      <c r="B1" s="51"/>
      <c r="C1" s="51"/>
      <c r="D1" s="51"/>
      <c r="E1" s="51"/>
      <c r="F1" s="23"/>
      <c r="G1" s="23"/>
      <c r="H1" s="23"/>
      <c r="I1" s="23"/>
      <c r="J1" s="23"/>
      <c r="M1" s="51"/>
      <c r="N1" s="52"/>
      <c r="O1" s="52"/>
      <c r="P1" s="23"/>
      <c r="Q1" s="24"/>
    </row>
    <row r="2" spans="1:20" ht="21.75" customHeight="1" x14ac:dyDescent="0.25">
      <c r="A2" s="53" t="s">
        <v>22</v>
      </c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54"/>
      <c r="O2" s="55"/>
    </row>
    <row r="3" spans="1:20" s="2" customFormat="1" ht="33.75" customHeight="1" x14ac:dyDescent="0.25">
      <c r="A3" s="65" t="s">
        <v>23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pans="1:20" ht="12" customHeight="1" x14ac:dyDescent="0.25"/>
    <row r="5" spans="1:20" ht="63.75" customHeight="1" x14ac:dyDescent="0.25">
      <c r="A5" s="56" t="s">
        <v>1</v>
      </c>
      <c r="B5" s="56" t="s">
        <v>5</v>
      </c>
      <c r="C5" s="56" t="s">
        <v>6</v>
      </c>
      <c r="D5" s="56" t="s">
        <v>13</v>
      </c>
      <c r="E5" s="56" t="s">
        <v>2</v>
      </c>
      <c r="F5" s="56" t="s">
        <v>9</v>
      </c>
      <c r="G5" s="62" t="s">
        <v>10</v>
      </c>
      <c r="H5" s="67" t="s">
        <v>7</v>
      </c>
      <c r="I5" s="68"/>
      <c r="J5" s="69"/>
      <c r="K5" s="59" t="s">
        <v>0</v>
      </c>
      <c r="L5" s="59" t="s">
        <v>3</v>
      </c>
      <c r="M5" s="59" t="s">
        <v>4</v>
      </c>
      <c r="N5" s="59" t="s">
        <v>21</v>
      </c>
      <c r="O5" s="59" t="s">
        <v>8</v>
      </c>
      <c r="P5" s="59" t="s">
        <v>14</v>
      </c>
    </row>
    <row r="6" spans="1:20" ht="47.25" customHeight="1" x14ac:dyDescent="0.25">
      <c r="A6" s="57"/>
      <c r="B6" s="57"/>
      <c r="C6" s="57"/>
      <c r="D6" s="57"/>
      <c r="E6" s="57"/>
      <c r="F6" s="57"/>
      <c r="G6" s="63"/>
      <c r="H6" s="25" t="s">
        <v>11</v>
      </c>
      <c r="I6" s="25" t="s">
        <v>12</v>
      </c>
      <c r="J6" s="25" t="s">
        <v>43</v>
      </c>
      <c r="K6" s="60"/>
      <c r="L6" s="60"/>
      <c r="M6" s="60"/>
      <c r="N6" s="60"/>
      <c r="O6" s="60"/>
      <c r="P6" s="60"/>
    </row>
    <row r="7" spans="1:20" ht="63" customHeight="1" x14ac:dyDescent="0.25">
      <c r="A7" s="58"/>
      <c r="B7" s="58"/>
      <c r="C7" s="58"/>
      <c r="D7" s="58"/>
      <c r="E7" s="58"/>
      <c r="F7" s="58"/>
      <c r="G7" s="64"/>
      <c r="H7" s="26" t="s">
        <v>38</v>
      </c>
      <c r="I7" s="6" t="s">
        <v>42</v>
      </c>
      <c r="J7" s="6" t="s">
        <v>44</v>
      </c>
      <c r="K7" s="22"/>
      <c r="L7" s="61"/>
      <c r="M7" s="61"/>
      <c r="N7" s="61"/>
      <c r="O7" s="61"/>
      <c r="P7" s="61"/>
    </row>
    <row r="8" spans="1:20" ht="50.25" customHeight="1" x14ac:dyDescent="0.25">
      <c r="A8" s="3">
        <f>+A7+1</f>
        <v>1</v>
      </c>
      <c r="B8" s="6" t="s">
        <v>33</v>
      </c>
      <c r="C8" s="6" t="s">
        <v>16</v>
      </c>
      <c r="D8" s="20" t="s">
        <v>35</v>
      </c>
      <c r="E8" s="7" t="s">
        <v>19</v>
      </c>
      <c r="F8" s="7">
        <v>350</v>
      </c>
      <c r="G8" s="4" t="s">
        <v>17</v>
      </c>
      <c r="H8" s="27">
        <v>89.9</v>
      </c>
      <c r="I8" s="28" t="s">
        <v>39</v>
      </c>
      <c r="J8" s="47">
        <v>89.9</v>
      </c>
      <c r="K8" s="29">
        <f>AVERAGE(H8:J8)</f>
        <v>89.9</v>
      </c>
      <c r="L8" s="28" t="e">
        <f>STDEV(H8:I8)</f>
        <v>#DIV/0!</v>
      </c>
      <c r="M8" s="28" t="e">
        <f t="shared" ref="M8:M10" si="0">L8/K8*100</f>
        <v>#DIV/0!</v>
      </c>
      <c r="N8" s="47">
        <v>89.9</v>
      </c>
      <c r="O8" s="5">
        <f>F8*H8</f>
        <v>31465.000000000004</v>
      </c>
      <c r="P8" s="19" t="s">
        <v>18</v>
      </c>
      <c r="R8" s="11"/>
      <c r="S8" s="11"/>
      <c r="T8" s="49"/>
    </row>
    <row r="9" spans="1:20" ht="68.25" customHeight="1" x14ac:dyDescent="0.25">
      <c r="A9" s="3">
        <f>+A8+1</f>
        <v>2</v>
      </c>
      <c r="B9" s="6" t="s">
        <v>34</v>
      </c>
      <c r="C9" s="6" t="s">
        <v>20</v>
      </c>
      <c r="D9" s="20" t="s">
        <v>36</v>
      </c>
      <c r="E9" s="7" t="s">
        <v>19</v>
      </c>
      <c r="F9" s="7">
        <v>400</v>
      </c>
      <c r="G9" s="48">
        <v>30.73</v>
      </c>
      <c r="H9" s="27">
        <v>39.9</v>
      </c>
      <c r="I9" s="28">
        <v>46.9</v>
      </c>
      <c r="J9" s="47">
        <v>27.88</v>
      </c>
      <c r="K9" s="29">
        <f>AVERAGE(G9:J9)</f>
        <v>36.352499999999999</v>
      </c>
      <c r="L9" s="28">
        <f t="shared" ref="L9:L10" si="1">STDEV(H9:I9)</f>
        <v>4.9497474683058327</v>
      </c>
      <c r="M9" s="28">
        <f t="shared" si="0"/>
        <v>13.615975430316574</v>
      </c>
      <c r="N9" s="47">
        <v>27.88</v>
      </c>
      <c r="O9" s="5">
        <f>J9*F9</f>
        <v>11152</v>
      </c>
      <c r="P9" s="9" t="s">
        <v>15</v>
      </c>
      <c r="R9" s="11"/>
      <c r="S9" s="11"/>
      <c r="T9" s="49"/>
    </row>
    <row r="10" spans="1:20" ht="55.5" customHeight="1" x14ac:dyDescent="0.25">
      <c r="A10" s="3">
        <f>+A9+1</f>
        <v>3</v>
      </c>
      <c r="B10" s="6" t="s">
        <v>37</v>
      </c>
      <c r="C10" s="6" t="s">
        <v>20</v>
      </c>
      <c r="D10" s="20" t="s">
        <v>35</v>
      </c>
      <c r="E10" s="7" t="s">
        <v>19</v>
      </c>
      <c r="F10" s="7">
        <v>100</v>
      </c>
      <c r="G10" s="4">
        <v>33.92</v>
      </c>
      <c r="H10" s="27">
        <v>52.9</v>
      </c>
      <c r="I10" s="28">
        <v>50</v>
      </c>
      <c r="J10" s="47">
        <v>34</v>
      </c>
      <c r="K10" s="29">
        <f t="shared" ref="K10" si="2">AVERAGE(H10:J10)</f>
        <v>45.633333333333333</v>
      </c>
      <c r="L10" s="28">
        <f t="shared" si="1"/>
        <v>2.0506096654409869</v>
      </c>
      <c r="M10" s="28">
        <f t="shared" si="0"/>
        <v>4.4936661770072757</v>
      </c>
      <c r="N10" s="47">
        <v>33.92</v>
      </c>
      <c r="O10" s="5">
        <f>N10*F10</f>
        <v>3392</v>
      </c>
      <c r="P10" s="9" t="s">
        <v>15</v>
      </c>
      <c r="R10" s="11"/>
      <c r="S10" s="11"/>
      <c r="T10" s="49"/>
    </row>
    <row r="11" spans="1:20" ht="18.75" customHeight="1" x14ac:dyDescent="0.25">
      <c r="A11" s="3"/>
      <c r="B11" s="6"/>
      <c r="C11" s="6"/>
      <c r="D11" s="8"/>
      <c r="E11" s="7"/>
      <c r="F11" s="7"/>
      <c r="G11" s="4"/>
      <c r="H11" s="27">
        <f>(F8*H8)+(H9*F9)+(H10*F10)</f>
        <v>52715</v>
      </c>
      <c r="I11" s="28">
        <f>I10*F10+I9*F9</f>
        <v>23760</v>
      </c>
      <c r="J11" s="28">
        <f>+((F8*J8)+(J9*F9)+(J10*F10))</f>
        <v>46017</v>
      </c>
      <c r="K11" s="29"/>
      <c r="L11" s="28"/>
      <c r="M11" s="28"/>
      <c r="N11" s="30"/>
      <c r="O11" s="5">
        <f>SUM(O8:O10)</f>
        <v>46009</v>
      </c>
      <c r="P11" s="5"/>
    </row>
    <row r="12" spans="1:20" ht="18.75" customHeight="1" x14ac:dyDescent="0.25">
      <c r="A12" s="10"/>
      <c r="B12" s="11"/>
      <c r="C12" s="11"/>
      <c r="D12" s="12"/>
      <c r="E12" s="13"/>
      <c r="F12" s="13"/>
      <c r="G12" s="14"/>
      <c r="H12" s="31"/>
      <c r="I12" s="31"/>
      <c r="J12" s="31"/>
      <c r="K12" s="32"/>
      <c r="L12" s="31"/>
      <c r="M12" s="31"/>
      <c r="N12" s="33"/>
      <c r="O12" s="15"/>
      <c r="P12" s="15"/>
    </row>
    <row r="13" spans="1:20" s="35" customFormat="1" ht="33.75" customHeight="1" x14ac:dyDescent="0.25">
      <c r="A13" s="70" t="s">
        <v>24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34"/>
    </row>
    <row r="14" spans="1:20" s="35" customFormat="1" ht="33.75" customHeight="1" x14ac:dyDescent="0.25">
      <c r="A14" s="70" t="s">
        <v>25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34"/>
    </row>
    <row r="15" spans="1:20" s="35" customFormat="1" ht="41.25" customHeight="1" x14ac:dyDescent="0.25">
      <c r="A15" s="70" t="s">
        <v>26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34"/>
    </row>
    <row r="16" spans="1:20" s="35" customFormat="1" ht="30" customHeight="1" x14ac:dyDescent="0.25">
      <c r="A16" s="72" t="s">
        <v>41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3"/>
      <c r="M16" s="73"/>
      <c r="N16" s="73"/>
      <c r="O16" s="73"/>
    </row>
    <row r="17" spans="1:16" s="35" customFormat="1" ht="30.75" customHeight="1" x14ac:dyDescent="0.25">
      <c r="A17" s="70" t="s">
        <v>27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16"/>
    </row>
    <row r="18" spans="1:16" s="35" customFormat="1" ht="18.75" customHeight="1" x14ac:dyDescent="0.25">
      <c r="A18" s="70" t="s">
        <v>28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16"/>
    </row>
    <row r="19" spans="1:16" s="35" customFormat="1" ht="29.25" customHeight="1" x14ac:dyDescent="0.25">
      <c r="A19" s="74" t="s">
        <v>29</v>
      </c>
      <c r="B19" s="74"/>
      <c r="C19" s="74"/>
      <c r="D19" s="74"/>
      <c r="E19" s="36">
        <f>O11</f>
        <v>46009</v>
      </c>
      <c r="H19" s="74"/>
      <c r="I19" s="74"/>
      <c r="J19" s="18"/>
      <c r="K19" s="37"/>
      <c r="L19" s="37"/>
      <c r="M19" s="37"/>
      <c r="O19" s="38"/>
      <c r="P19" s="39"/>
    </row>
    <row r="20" spans="1:16" s="35" customFormat="1" ht="17.25" customHeight="1" x14ac:dyDescent="0.25">
      <c r="A20" s="17"/>
      <c r="B20" s="17"/>
      <c r="C20" s="17"/>
      <c r="D20" s="17"/>
      <c r="E20" s="40"/>
      <c r="G20" s="41"/>
      <c r="H20" s="21"/>
      <c r="I20" s="21"/>
      <c r="J20" s="18"/>
      <c r="K20" s="37"/>
      <c r="L20" s="37"/>
      <c r="M20" s="37"/>
      <c r="O20" s="38"/>
      <c r="P20" s="39"/>
    </row>
    <row r="21" spans="1:16" s="35" customFormat="1" ht="23.25" customHeight="1" x14ac:dyDescent="0.25">
      <c r="A21" s="35" t="s">
        <v>30</v>
      </c>
      <c r="O21" s="42"/>
      <c r="P21" s="43"/>
    </row>
    <row r="22" spans="1:16" s="35" customFormat="1" ht="28.5" customHeight="1" x14ac:dyDescent="0.25">
      <c r="O22" s="42"/>
      <c r="P22" s="43"/>
    </row>
    <row r="23" spans="1:16" s="35" customFormat="1" x14ac:dyDescent="0.25">
      <c r="A23" s="71" t="s">
        <v>31</v>
      </c>
      <c r="B23" s="71"/>
      <c r="O23" s="42"/>
      <c r="P23" s="43"/>
    </row>
    <row r="24" spans="1:16" s="35" customFormat="1" x14ac:dyDescent="0.25">
      <c r="A24" s="44"/>
      <c r="B24" s="44"/>
      <c r="O24" s="42"/>
      <c r="P24" s="43"/>
    </row>
    <row r="25" spans="1:16" s="35" customFormat="1" ht="30" customHeight="1" x14ac:dyDescent="0.25">
      <c r="A25" s="35" t="s">
        <v>32</v>
      </c>
      <c r="O25" s="42"/>
      <c r="P25" s="43"/>
    </row>
    <row r="26" spans="1:16" s="35" customFormat="1" x14ac:dyDescent="0.25">
      <c r="A26" s="44"/>
      <c r="B26" s="44"/>
      <c r="C26" s="44"/>
      <c r="D26" s="44"/>
      <c r="E26" s="44"/>
      <c r="F26" s="44"/>
      <c r="G26" s="45"/>
      <c r="H26" s="45"/>
      <c r="O26" s="42"/>
      <c r="P26" s="43"/>
    </row>
    <row r="27" spans="1:16" s="35" customFormat="1" ht="16.5" customHeight="1" x14ac:dyDescent="0.25">
      <c r="A27" s="35" t="s">
        <v>40</v>
      </c>
      <c r="O27" s="42"/>
      <c r="P27" s="43"/>
    </row>
    <row r="28" spans="1:16" s="35" customFormat="1" x14ac:dyDescent="0.25">
      <c r="B28" s="50"/>
      <c r="C28" s="50"/>
      <c r="D28" s="50"/>
      <c r="E28" s="50"/>
      <c r="F28" s="46"/>
      <c r="O28" s="42"/>
      <c r="P28" s="43"/>
    </row>
  </sheetData>
  <mergeCells count="28">
    <mergeCell ref="A23:B23"/>
    <mergeCell ref="A15:O15"/>
    <mergeCell ref="A16:O16"/>
    <mergeCell ref="A17:O17"/>
    <mergeCell ref="A18:O18"/>
    <mergeCell ref="A19:D19"/>
    <mergeCell ref="H19:I19"/>
    <mergeCell ref="L5:L7"/>
    <mergeCell ref="P5:P7"/>
    <mergeCell ref="H5:J5"/>
    <mergeCell ref="A13:O13"/>
    <mergeCell ref="A14:O14"/>
    <mergeCell ref="B28:E28"/>
    <mergeCell ref="M1:O1"/>
    <mergeCell ref="A2:O2"/>
    <mergeCell ref="A1:E1"/>
    <mergeCell ref="B5:B7"/>
    <mergeCell ref="A5:A7"/>
    <mergeCell ref="C5:C7"/>
    <mergeCell ref="M5:M7"/>
    <mergeCell ref="O5:O7"/>
    <mergeCell ref="N5:N7"/>
    <mergeCell ref="F5:F7"/>
    <mergeCell ref="G5:G7"/>
    <mergeCell ref="K5:K6"/>
    <mergeCell ref="A3:P3"/>
    <mergeCell ref="D5:D7"/>
    <mergeCell ref="E5:E7"/>
  </mergeCells>
  <phoneticPr fontId="2" type="noConversion"/>
  <hyperlinks>
    <hyperlink ref="D8" r:id="rId1" display="https://zakupki.gov.ru/epz/ktru/ktruCard/ktru-description.html?itemId=11.07.11.120-00000005&amp;backUrl=" xr:uid="{00000000-0004-0000-0000-000000000000}"/>
    <hyperlink ref="D10" r:id="rId2" display="https://zakupki.gov.ru/epz/ktru/ktruCard/ktru-description.html?itemId=11.07.11.120-00000005&amp;backUrl=" xr:uid="{00000000-0004-0000-0000-000001000000}"/>
    <hyperlink ref="D9" r:id="rId3" display="https://zakupki.gov.ru/epz/ktru/ktruCard/ktru-description.html?itemId=11.07.11.120-00000005&amp;backUrl=" xr:uid="{00000000-0004-0000-0000-000002000000}"/>
  </hyperlinks>
  <pageMargins left="0.54" right="0" top="0.63" bottom="0.56999999999999995" header="0.19685039370078741" footer="0.19685039370078741"/>
  <pageSetup paperSize="9" scale="57" fitToHeight="0" orientation="landscape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B4" zoomScale="220" zoomScaleNormal="220" workbookViewId="0">
      <selection activeCell="G2" sqref="G2"/>
    </sheetView>
  </sheetViews>
  <sheetFormatPr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 КП</vt:lpstr>
      <vt:lpstr>100-р</vt:lpstr>
    </vt:vector>
  </TitlesOfParts>
  <Company>Hospital_Kaschenko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</dc:creator>
  <cp:lastModifiedBy>Курдюкова Елена Ивановна</cp:lastModifiedBy>
  <cp:lastPrinted>2026-05-14T09:55:15Z</cp:lastPrinted>
  <dcterms:created xsi:type="dcterms:W3CDTF">2013-03-27T14:31:25Z</dcterms:created>
  <dcterms:modified xsi:type="dcterms:W3CDTF">2026-05-14T10:14:17Z</dcterms:modified>
</cp:coreProperties>
</file>