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производственный контроль\пищеблок\"/>
    </mc:Choice>
  </mc:AlternateContent>
  <bookViews>
    <workbookView xWindow="0" yWindow="0" windowWidth="28800" windowHeight="1173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0" i="1"/>
  <c r="K10" i="1"/>
  <c r="K11" i="1"/>
  <c r="L11" i="1"/>
  <c r="K12" i="1"/>
  <c r="L12" i="1"/>
  <c r="M12" i="1" s="1"/>
  <c r="K13" i="1"/>
  <c r="L13" i="1"/>
  <c r="K14" i="1"/>
  <c r="L14" i="1"/>
  <c r="K15" i="1"/>
  <c r="L15" i="1"/>
  <c r="K16" i="1"/>
  <c r="L16" i="1"/>
  <c r="K17" i="1"/>
  <c r="L17" i="1"/>
  <c r="M17" i="1" s="1"/>
  <c r="K18" i="1"/>
  <c r="L18" i="1"/>
  <c r="H11" i="1"/>
  <c r="H12" i="1"/>
  <c r="H13" i="1"/>
  <c r="N13" i="1" s="1"/>
  <c r="H14" i="1"/>
  <c r="H15" i="1"/>
  <c r="H16" i="1"/>
  <c r="H17" i="1"/>
  <c r="N17" i="1" s="1"/>
  <c r="H18" i="1"/>
  <c r="N18" i="1" s="1"/>
  <c r="M14" i="1" l="1"/>
  <c r="N15" i="1"/>
  <c r="M18" i="1"/>
  <c r="N14" i="1"/>
  <c r="N11" i="1"/>
  <c r="N16" i="1"/>
  <c r="N12" i="1"/>
  <c r="M16" i="1"/>
  <c r="M13" i="1"/>
  <c r="M15" i="1"/>
  <c r="M11" i="1"/>
  <c r="L10" i="1"/>
  <c r="H10" i="1"/>
  <c r="M10" i="1" l="1"/>
  <c r="N10" i="1"/>
  <c r="N19" i="1" s="1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<sst xmlns="http://schemas.openxmlformats.org/spreadsheetml/2006/main" count="33" uniqueCount="33">
  <si>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</si>
  <si>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</si>
  <si>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</si>
  <si>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</si>
  <si>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</si>
  <si>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</si>
  <si>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</si>
  <si>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</si>
  <si>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</si>
  <si>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</si>
  <si>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</si>
  <si>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</si>
  <si>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</si>
  <si>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</si>
  <si>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</si>
  <si>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</si>
  <si>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</si>
  <si>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</si>
  <si>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</si>
  <si>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</si>
  <si>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</si>
  <si>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</si>
  <si>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</si>
  <si>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</si>
  <si>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>Определение КМАФАнМ</t>
  </si>
  <si>
    <t>Определение БГКП</t>
  </si>
  <si>
    <t>Определение Stapylococcus aureus</t>
  </si>
  <si>
    <t>Определение ПКФ, в т.ч. сальмонелл</t>
  </si>
  <si>
    <t>Определение бактерий рода Proteus</t>
  </si>
  <si>
    <t>Определение достаточности термической обработки</t>
  </si>
  <si>
    <t xml:space="preserve"> Определение энергетической ценности 
(по факту)
</t>
  </si>
  <si>
    <t xml:space="preserve"> Отбор проб пищевых продуктов менее 5 проб</t>
  </si>
  <si>
    <t xml:space="preserve"> Санитарно-эпидемиологическая экспертиза пищевой продукции 
(дошкольные образовательные и общеобразовательные учреждения)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</si>
</sst>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8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</font>
    <font>
      <sz val="10"/>
      <name val="Arial"/>
      <family val="2"/>
      <charset val="204"/>
    </font>
    <font>
      <sz val="10"/>
      <name val="Arial Cyr"/>
      <charset val="204"/>
    </font>
    <font>
      <i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4" fillId="0" borderId="0"/>
    <xf numFmtId="0" fontId="13" fillId="0" borderId="0"/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0" fillId="0" borderId="0" xfId="0" applyBorder="1"/>
    <xf numFmtId="0" fontId="4" fillId="0" borderId="0" xfId="0" applyFont="1" applyBorder="1" applyAlignment="1">
      <alignment vertical="center" wrapText="1"/>
    </xf>
    <xf numFmtId="4" fontId="4" fillId="0" borderId="0" xfId="0" applyNumberFormat="1" applyFont="1" applyBorder="1" applyAlignment="1">
      <alignment vertical="center" wrapText="1"/>
    </xf>
    <xf numFmtId="0" fontId="0" fillId="0" borderId="9" xfId="0" applyBorder="1"/>
    <xf numFmtId="164" fontId="15" fillId="0" borderId="5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18</xdr:row>
      <xdr:rowOff>9525</xdr:rowOff>
    </xdr:from>
    <xdr:to>
      <xdr:col>12</xdr:col>
      <xdr:colOff>609600</xdr:colOff>
      <xdr:row>19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topLeftCell="A15" workbookViewId="0">
      <selection activeCell="Q18" sqref="Q18"/>
    </sheetView>
  </sheetViews>
  <sheetFormatPr defaultRowHeight="15" x14ac:dyDescent="0.25"/>
  <cols>
    <col min="1" max="1" width="10.28515625" customWidth="1"/>
    <col min="2" max="2" width="19.140625" customWidth="1"/>
    <col min="3" max="3" width="10.7109375" customWidth="1"/>
    <col min="4" max="4" width="10.5703125" customWidth="1"/>
    <col min="5" max="5" width="11" customWidth="1"/>
    <col min="6" max="6" width="12" customWidth="1"/>
    <col min="7" max="7" width="11.28515625" bestFit="1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31" t="s">
        <v>19</v>
      </c>
      <c r="M1" s="31"/>
      <c r="N1" s="31"/>
    </row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3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5.75" x14ac:dyDescent="0.25">
      <c r="A5" s="34" t="s">
        <v>20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5" t="s">
        <v>3</v>
      </c>
      <c r="B7" s="37" t="s">
        <v>4</v>
      </c>
      <c r="C7" s="39" t="s">
        <v>5</v>
      </c>
      <c r="D7" s="40"/>
      <c r="E7" s="40"/>
      <c r="F7" s="40"/>
      <c r="G7" s="40"/>
      <c r="H7" s="41"/>
      <c r="I7" s="37" t="s">
        <v>6</v>
      </c>
      <c r="J7" s="37" t="s">
        <v>7</v>
      </c>
      <c r="K7" s="43" t="s">
        <v>8</v>
      </c>
      <c r="L7" s="43"/>
      <c r="M7" s="43"/>
      <c r="N7" s="3" t="s">
        <v>22</v>
      </c>
    </row>
    <row r="8" spans="1:14" ht="89.25" x14ac:dyDescent="0.25">
      <c r="A8" s="36"/>
      <c r="B8" s="38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42"/>
      <c r="J8" s="42"/>
      <c r="K8" s="6" t="s">
        <v>14</v>
      </c>
      <c r="L8" s="7" t="s">
        <v>15</v>
      </c>
      <c r="M8" s="13" t="s">
        <v>21</v>
      </c>
      <c r="N8" s="8"/>
    </row>
    <row r="9" spans="1:14" ht="54" x14ac:dyDescent="0.25">
      <c r="A9" s="9">
        <v>1</v>
      </c>
      <c r="B9" s="25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16</v>
      </c>
      <c r="I9" s="9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4" ht="30" x14ac:dyDescent="0.25">
      <c r="A10" s="24">
        <v>1</v>
      </c>
      <c r="B10" s="21" t="s">
        <v>24</v>
      </c>
      <c r="C10" s="27">
        <v>447.34</v>
      </c>
      <c r="D10" s="27">
        <v>565.89</v>
      </c>
      <c r="E10" s="27">
        <v>514.44000000000005</v>
      </c>
      <c r="F10" s="28"/>
      <c r="G10" s="28"/>
      <c r="H10" s="22">
        <f>C10+D10+E10+F10+G10</f>
        <v>1527.67</v>
      </c>
      <c r="I10" s="9">
        <v>3</v>
      </c>
      <c r="J10" s="9">
        <f>COUNTA(C10:G10)</f>
        <v>3</v>
      </c>
      <c r="K10" s="11">
        <f>AVERAGE(C10:G10)</f>
        <v>509.22333333333336</v>
      </c>
      <c r="L10" s="11">
        <f>STDEV(C10:G10)</f>
        <v>59.446916096071241</v>
      </c>
      <c r="M10" s="12">
        <f>L10/K10</f>
        <v>0.11674036165416203</v>
      </c>
      <c r="N10" s="18">
        <f t="shared" ref="N10" si="0">H10*I10/J10</f>
        <v>1527.67</v>
      </c>
    </row>
    <row r="11" spans="1:14" x14ac:dyDescent="0.25">
      <c r="A11" s="24">
        <v>2</v>
      </c>
      <c r="B11" s="21" t="s">
        <v>25</v>
      </c>
      <c r="C11" s="27">
        <v>421.91</v>
      </c>
      <c r="D11" s="28">
        <v>487.31</v>
      </c>
      <c r="E11" s="28">
        <v>464.1</v>
      </c>
      <c r="F11" s="28"/>
      <c r="G11" s="28"/>
      <c r="H11" s="23">
        <f t="shared" ref="H11:H18" si="1">C11+D11+E11+F11+G11</f>
        <v>1373.3200000000002</v>
      </c>
      <c r="I11" s="9">
        <v>3</v>
      </c>
      <c r="J11" s="9">
        <f t="shared" ref="J11:J18" si="2">COUNTA(C11:G11)</f>
        <v>3</v>
      </c>
      <c r="K11" s="11">
        <f t="shared" ref="K11:K18" si="3">AVERAGE(C11:G11)</f>
        <v>457.77333333333337</v>
      </c>
      <c r="L11" s="11">
        <f t="shared" ref="L11:L18" si="4">STDEV(C11:G11)</f>
        <v>33.155844633085927</v>
      </c>
      <c r="M11" s="12">
        <f t="shared" ref="M11:M18" si="5">L11/K11</f>
        <v>7.2428519135567651E-2</v>
      </c>
      <c r="N11" s="18">
        <f t="shared" ref="N11:N18" si="6">H11*I11/J11</f>
        <v>1373.3200000000004</v>
      </c>
    </row>
    <row r="12" spans="1:14" ht="45" x14ac:dyDescent="0.25">
      <c r="A12" s="24">
        <v>3</v>
      </c>
      <c r="B12" s="21" t="s">
        <v>26</v>
      </c>
      <c r="C12" s="27">
        <v>386.34</v>
      </c>
      <c r="D12" s="28">
        <v>467.47</v>
      </c>
      <c r="E12" s="28">
        <v>424.97</v>
      </c>
      <c r="F12" s="28"/>
      <c r="G12" s="28"/>
      <c r="H12" s="23">
        <f t="shared" si="1"/>
        <v>1278.78</v>
      </c>
      <c r="I12" s="9">
        <v>3</v>
      </c>
      <c r="J12" s="9">
        <f t="shared" si="2"/>
        <v>3</v>
      </c>
      <c r="K12" s="11">
        <f t="shared" si="3"/>
        <v>426.26</v>
      </c>
      <c r="L12" s="11">
        <f t="shared" si="4"/>
        <v>40.580380727637369</v>
      </c>
      <c r="M12" s="12">
        <f t="shared" si="5"/>
        <v>9.5201005789042767E-2</v>
      </c>
      <c r="N12" s="18">
        <f t="shared" si="6"/>
        <v>1278.78</v>
      </c>
    </row>
    <row r="13" spans="1:14" ht="30" x14ac:dyDescent="0.25">
      <c r="A13" s="24">
        <v>4</v>
      </c>
      <c r="B13" s="21" t="s">
        <v>27</v>
      </c>
      <c r="C13" s="27">
        <v>1220</v>
      </c>
      <c r="D13" s="28">
        <v>1409.1</v>
      </c>
      <c r="E13" s="28">
        <v>1342</v>
      </c>
      <c r="F13" s="28"/>
      <c r="G13" s="28"/>
      <c r="H13" s="23">
        <f t="shared" si="1"/>
        <v>3971.1</v>
      </c>
      <c r="I13" s="9">
        <v>3</v>
      </c>
      <c r="J13" s="9">
        <f t="shared" si="2"/>
        <v>3</v>
      </c>
      <c r="K13" s="11">
        <f t="shared" si="3"/>
        <v>1323.7</v>
      </c>
      <c r="L13" s="11">
        <f t="shared" si="4"/>
        <v>95.869025237560408</v>
      </c>
      <c r="M13" s="12">
        <f t="shared" si="5"/>
        <v>7.2425039841021679E-2</v>
      </c>
      <c r="N13" s="18">
        <f t="shared" si="6"/>
        <v>3971.1</v>
      </c>
    </row>
    <row r="14" spans="1:14" ht="45" x14ac:dyDescent="0.25">
      <c r="A14" s="24">
        <v>5</v>
      </c>
      <c r="B14" s="21" t="s">
        <v>28</v>
      </c>
      <c r="C14" s="27">
        <v>350.75</v>
      </c>
      <c r="D14" s="28">
        <v>423.53</v>
      </c>
      <c r="E14" s="28">
        <v>403.36</v>
      </c>
      <c r="F14" s="28"/>
      <c r="G14" s="28"/>
      <c r="H14" s="23">
        <f t="shared" si="1"/>
        <v>1177.6399999999999</v>
      </c>
      <c r="I14" s="9">
        <v>2</v>
      </c>
      <c r="J14" s="9">
        <f t="shared" si="2"/>
        <v>3</v>
      </c>
      <c r="K14" s="11">
        <f t="shared" si="3"/>
        <v>392.54666666666662</v>
      </c>
      <c r="L14" s="11">
        <f t="shared" si="4"/>
        <v>37.57563350541588</v>
      </c>
      <c r="M14" s="12">
        <f t="shared" si="5"/>
        <v>9.5722717058054796E-2</v>
      </c>
      <c r="N14" s="18">
        <f t="shared" si="6"/>
        <v>785.09333333333325</v>
      </c>
    </row>
    <row r="15" spans="1:14" ht="60" x14ac:dyDescent="0.25">
      <c r="A15" s="24">
        <v>6</v>
      </c>
      <c r="B15" s="21" t="s">
        <v>29</v>
      </c>
      <c r="C15" s="27">
        <v>1067.5</v>
      </c>
      <c r="D15" s="28">
        <v>1350.39</v>
      </c>
      <c r="E15" s="28">
        <v>1174.25</v>
      </c>
      <c r="F15" s="28"/>
      <c r="G15" s="28"/>
      <c r="H15" s="23">
        <f t="shared" si="1"/>
        <v>3592.1400000000003</v>
      </c>
      <c r="I15" s="9">
        <v>1</v>
      </c>
      <c r="J15" s="9">
        <f t="shared" si="2"/>
        <v>3</v>
      </c>
      <c r="K15" s="11">
        <f t="shared" si="3"/>
        <v>1197.3800000000001</v>
      </c>
      <c r="L15" s="11">
        <f t="shared" si="4"/>
        <v>142.85634637635115</v>
      </c>
      <c r="M15" s="12">
        <f t="shared" si="5"/>
        <v>0.11930744323134773</v>
      </c>
      <c r="N15" s="18">
        <f t="shared" si="6"/>
        <v>1197.3800000000001</v>
      </c>
    </row>
    <row r="16" spans="1:14" ht="75" x14ac:dyDescent="0.25">
      <c r="A16" s="24">
        <v>7</v>
      </c>
      <c r="B16" s="21" t="s">
        <v>30</v>
      </c>
      <c r="C16" s="27">
        <v>4571.95</v>
      </c>
      <c r="D16" s="28">
        <v>5520.63</v>
      </c>
      <c r="E16" s="28">
        <v>5029.1499999999996</v>
      </c>
      <c r="F16" s="28"/>
      <c r="G16" s="28"/>
      <c r="H16" s="23">
        <f t="shared" si="1"/>
        <v>15121.73</v>
      </c>
      <c r="I16" s="9">
        <v>1</v>
      </c>
      <c r="J16" s="9">
        <f t="shared" si="2"/>
        <v>3</v>
      </c>
      <c r="K16" s="11">
        <f t="shared" si="3"/>
        <v>5040.5766666666668</v>
      </c>
      <c r="L16" s="11">
        <f t="shared" si="4"/>
        <v>474.44321275926529</v>
      </c>
      <c r="M16" s="12">
        <f t="shared" si="5"/>
        <v>9.4124788518099176E-2</v>
      </c>
      <c r="N16" s="18">
        <f t="shared" si="6"/>
        <v>5040.5766666666668</v>
      </c>
    </row>
    <row r="17" spans="1:14" ht="45" x14ac:dyDescent="0.25">
      <c r="A17" s="24">
        <v>8</v>
      </c>
      <c r="B17" s="21" t="s">
        <v>31</v>
      </c>
      <c r="C17" s="27">
        <v>1718.16</v>
      </c>
      <c r="D17" s="28">
        <v>1894.27</v>
      </c>
      <c r="E17" s="28">
        <v>1975.88</v>
      </c>
      <c r="F17" s="28"/>
      <c r="G17" s="28"/>
      <c r="H17" s="23">
        <f t="shared" si="1"/>
        <v>5588.31</v>
      </c>
      <c r="I17" s="9">
        <v>1</v>
      </c>
      <c r="J17" s="9">
        <f t="shared" si="2"/>
        <v>3</v>
      </c>
      <c r="K17" s="11">
        <f t="shared" si="3"/>
        <v>1862.7700000000002</v>
      </c>
      <c r="L17" s="11">
        <f t="shared" si="4"/>
        <v>131.7159333565989</v>
      </c>
      <c r="M17" s="12">
        <f t="shared" si="5"/>
        <v>7.0709713682633332E-2</v>
      </c>
      <c r="N17" s="18">
        <f t="shared" si="6"/>
        <v>1862.7700000000002</v>
      </c>
    </row>
    <row r="18" spans="1:14" ht="135" x14ac:dyDescent="0.25">
      <c r="A18" s="24">
        <v>9</v>
      </c>
      <c r="B18" s="26" t="s">
        <v>32</v>
      </c>
      <c r="C18" s="27">
        <v>8352.94</v>
      </c>
      <c r="D18" s="28">
        <v>10107.06</v>
      </c>
      <c r="E18" s="28">
        <v>8770.59</v>
      </c>
      <c r="F18" s="28"/>
      <c r="G18" s="28"/>
      <c r="H18" s="23">
        <f t="shared" si="1"/>
        <v>27230.59</v>
      </c>
      <c r="I18" s="9">
        <v>1</v>
      </c>
      <c r="J18" s="9">
        <v>3</v>
      </c>
      <c r="K18" s="11">
        <f t="shared" si="3"/>
        <v>9076.8633333333328</v>
      </c>
      <c r="L18" s="11">
        <f t="shared" si="4"/>
        <v>916.28967015531305</v>
      </c>
      <c r="M18" s="12">
        <f t="shared" si="5"/>
        <v>0.1009478314816513</v>
      </c>
      <c r="N18" s="18">
        <f t="shared" si="6"/>
        <v>9076.8633333333328</v>
      </c>
    </row>
    <row r="19" spans="1:14" s="14" customFormat="1" x14ac:dyDescent="0.25">
      <c r="A19" s="29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19"/>
      <c r="N19" s="20">
        <f>SUM(N10:N18)</f>
        <v>26113.553333333337</v>
      </c>
    </row>
    <row r="20" spans="1:14" s="14" customForma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6"/>
      <c r="L20" s="15"/>
      <c r="M20" s="15"/>
      <c r="N20" s="16"/>
    </row>
    <row r="21" spans="1:14" s="14" customFormat="1" x14ac:dyDescent="0.25"/>
    <row r="22" spans="1:14" s="14" customFormat="1" x14ac:dyDescent="0.25"/>
    <row r="23" spans="1:14" s="14" customFormat="1" x14ac:dyDescent="0.25"/>
    <row r="24" spans="1:14" s="14" customFormat="1" x14ac:dyDescent="0.25"/>
    <row r="25" spans="1:14" s="14" customFormat="1" x14ac:dyDescent="0.25"/>
    <row r="26" spans="1:14" s="14" customFormat="1" x14ac:dyDescent="0.25"/>
    <row r="27" spans="1:14" s="14" customFormat="1" x14ac:dyDescent="0.25"/>
    <row r="28" spans="1:14" s="14" customFormat="1" x14ac:dyDescent="0.25"/>
    <row r="29" spans="1:14" s="14" customFormat="1" x14ac:dyDescent="0.25"/>
    <row r="30" spans="1:14" s="14" customFormat="1" x14ac:dyDescent="0.25"/>
    <row r="31" spans="1:14" s="17" customFormat="1" x14ac:dyDescent="0.25"/>
  </sheetData>
  <mergeCells count="12">
    <mergeCell ref="A19:L19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conditionalFormatting sqref="C10:G18">
    <cfRule type="containsText" dxfId="0" priority="1" operator="containsText" text=" ">
      <formula>NOT(ISERROR(SEARCH(" ",C10)))</formula>
    </cfRule>
  </conditionalFormatting>
  <pageMargins left="0.70866141732283472" right="0.70866141732283472" top="0.55118110236220474" bottom="0.55118110236220474" header="0" footer="0"/>
  <pageSetup paperSize="9" scale="76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2025-03-25T10:02:36Z</cp:lastPrinted>
  <dcterms:created xsi:type="dcterms:W3CDTF">2016-09-26T13:34:20Z</dcterms:created>
  <dcterms:modified xsi:type="dcterms:W3CDTF">2026-05-14T09:32:52Z</dcterms:modified>
</cp:coreProperties>
</file>