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2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L14" i="1" l="1"/>
  <c r="K14" i="1"/>
  <c r="O14" i="1" s="1"/>
  <c r="Q14" i="1" s="1"/>
  <c r="K13" i="1"/>
  <c r="O13" i="1" s="1"/>
  <c r="Q13" i="1" s="1"/>
  <c r="L13" i="1"/>
  <c r="K12" i="1"/>
  <c r="O12" i="1" s="1"/>
  <c r="Q12" i="1" s="1"/>
  <c r="L12" i="1"/>
  <c r="K11" i="1"/>
  <c r="O11" i="1" s="1"/>
  <c r="Q11" i="1" s="1"/>
  <c r="L11" i="1"/>
  <c r="K10" i="1"/>
  <c r="O10" i="1" s="1"/>
  <c r="Q10" i="1" s="1"/>
  <c r="L10" i="1"/>
  <c r="M11" i="1" l="1"/>
  <c r="M14" i="1"/>
  <c r="M10" i="1"/>
  <c r="M12" i="1"/>
  <c r="M13" i="1"/>
  <c r="L9" i="1"/>
  <c r="K9" i="1"/>
  <c r="O9" i="1" s="1"/>
  <c r="Q9" i="1" s="1"/>
  <c r="L8" i="1"/>
  <c r="K8" i="1"/>
  <c r="O8" i="1" s="1"/>
  <c r="Q8" i="1" s="1"/>
  <c r="L7" i="1"/>
  <c r="K7" i="1"/>
  <c r="O7" i="1" s="1"/>
  <c r="Q7" i="1" s="1"/>
  <c r="L6" i="1"/>
  <c r="K6" i="1"/>
  <c r="O6" i="1" s="1"/>
  <c r="Q6" i="1" s="1"/>
  <c r="M9" i="1" l="1"/>
  <c r="M7" i="1"/>
  <c r="M8" i="1"/>
  <c r="M6" i="1"/>
  <c r="K2" i="1" l="1"/>
  <c r="L5" i="1" l="1"/>
  <c r="K5" i="1"/>
  <c r="L4" i="1"/>
  <c r="K4" i="1"/>
  <c r="L3" i="1"/>
  <c r="K3" i="1"/>
  <c r="O3" i="1" s="1"/>
  <c r="Q3" i="1" s="1"/>
  <c r="L2" i="1"/>
  <c r="M4" i="1" l="1"/>
  <c r="M3" i="1"/>
  <c r="M5" i="1"/>
  <c r="O5" i="1"/>
  <c r="Q5" i="1" s="1"/>
  <c r="O4" i="1"/>
  <c r="Q4" i="1" s="1"/>
  <c r="M2" i="1"/>
  <c r="O2" i="1"/>
  <c r="Q2" i="1" s="1"/>
  <c r="Q15" i="1" l="1"/>
</calcChain>
</file>

<file path=xl/sharedStrings.xml><?xml version="1.0" encoding="utf-8"?>
<sst xmlns="http://schemas.openxmlformats.org/spreadsheetml/2006/main" count="41" uniqueCount="33">
  <si>
    <t>Наименование учреждения</t>
  </si>
  <si>
    <t>Наименование товара</t>
  </si>
  <si>
    <t>Единица измерения</t>
  </si>
  <si>
    <t>Код ККН</t>
  </si>
  <si>
    <t>Цена из Реестра товаров</t>
  </si>
  <si>
    <t>Цена предложенная участником № 1, руб.</t>
  </si>
  <si>
    <t xml:space="preserve">Цена предложенная участником № 2, руб. </t>
  </si>
  <si>
    <t xml:space="preserve">Цена предложенная участником № 3, руб. </t>
  </si>
  <si>
    <t xml:space="preserve">Цена предложенная участником № 4, руб. </t>
  </si>
  <si>
    <t>Цена предложенная участником № 5, руб.</t>
  </si>
  <si>
    <t>Средняя цена (руб.)</t>
  </si>
  <si>
    <t>Средне квадратичное отклонение, руб.</t>
  </si>
  <si>
    <t>Коэффициент вариации, %</t>
  </si>
  <si>
    <t>Индекс роста цен</t>
  </si>
  <si>
    <t>Средняя цена с учетом индекса потребительских цен</t>
  </si>
  <si>
    <t>Кол-во в закупке</t>
  </si>
  <si>
    <t>Государственное бюджетное дошкольное образовательное учреждение   детский сад № 42 комбинированного вида Калининского района Санкт-Петербурга</t>
  </si>
  <si>
    <t>шт.</t>
  </si>
  <si>
    <t>Общая стоимость (руб.)</t>
  </si>
  <si>
    <t>HP LaserJet M1212nf MFP Pro</t>
  </si>
  <si>
    <r>
      <t xml:space="preserve">Картридж лазерный 85A CE285A для </t>
    </r>
    <r>
      <rPr>
        <b/>
        <sz val="10"/>
        <color theme="1"/>
        <rFont val="Times New Roman"/>
        <family val="1"/>
        <charset val="204"/>
      </rPr>
      <t>HP LaserJet M1212nf</t>
    </r>
    <r>
      <rPr>
        <sz val="10"/>
        <color theme="1"/>
        <rFont val="Times New Roman"/>
        <family val="1"/>
        <charset val="204"/>
      </rPr>
      <t>, черный совместимый повышенной емкости</t>
    </r>
  </si>
  <si>
    <r>
      <t xml:space="preserve">Картридж лазерный для </t>
    </r>
    <r>
      <rPr>
        <b/>
        <sz val="10"/>
        <color theme="1"/>
        <rFont val="Times New Roman"/>
        <family val="1"/>
        <charset val="204"/>
      </rPr>
      <t>MLT-D105L/SEE для Samsung</t>
    </r>
    <r>
      <rPr>
        <sz val="10"/>
        <color theme="1"/>
        <rFont val="Times New Roman"/>
        <family val="1"/>
        <charset val="204"/>
      </rPr>
      <t xml:space="preserve"> ML-2540 Series совместимый черный </t>
    </r>
  </si>
  <si>
    <r>
      <t xml:space="preserve">Картридж лазерный для </t>
    </r>
    <r>
      <rPr>
        <b/>
        <sz val="10"/>
        <color theme="1"/>
        <rFont val="Times New Roman"/>
        <family val="1"/>
        <charset val="204"/>
      </rPr>
      <t>Xerox Phaser 3200 MFP 113R00730</t>
    </r>
  </si>
  <si>
    <r>
      <t xml:space="preserve">Картридж лазерный FX-10 для Canon i-SENSYS </t>
    </r>
    <r>
      <rPr>
        <b/>
        <sz val="10"/>
        <color theme="1"/>
        <rFont val="Times New Roman"/>
        <family val="1"/>
        <charset val="204"/>
      </rPr>
      <t>MF4120</t>
    </r>
    <r>
      <rPr>
        <sz val="10"/>
        <color theme="1"/>
        <rFont val="Times New Roman"/>
        <family val="1"/>
        <charset val="204"/>
      </rPr>
      <t>, черный совместимый повышенной емкости</t>
    </r>
  </si>
  <si>
    <r>
      <t xml:space="preserve">Картридж лазерный 728 для Canon i-SENSYS </t>
    </r>
    <r>
      <rPr>
        <b/>
        <sz val="10"/>
        <color theme="1"/>
        <rFont val="Times New Roman"/>
        <family val="1"/>
        <charset val="204"/>
      </rPr>
      <t>MF4430</t>
    </r>
    <r>
      <rPr>
        <sz val="10"/>
        <color theme="1"/>
        <rFont val="Times New Roman"/>
        <family val="1"/>
        <charset val="204"/>
      </rPr>
      <t>, черный совместимый повышенной емкости</t>
    </r>
  </si>
  <si>
    <r>
      <t xml:space="preserve">Картридж лазерный c чипом 069, для Canon i-SENSYS </t>
    </r>
    <r>
      <rPr>
        <b/>
        <sz val="10"/>
        <color theme="1"/>
        <rFont val="Times New Roman"/>
        <family val="1"/>
        <charset val="204"/>
      </rPr>
      <t>MF752cdw</t>
    </r>
    <r>
      <rPr>
        <sz val="10"/>
        <color theme="1"/>
        <rFont val="Times New Roman"/>
        <family val="1"/>
        <charset val="204"/>
      </rPr>
      <t>, черный совместимый повышенной емкости</t>
    </r>
  </si>
  <si>
    <r>
      <t xml:space="preserve">Картридж лазерный c чипом, для Canon i-SENSYS </t>
    </r>
    <r>
      <rPr>
        <b/>
        <sz val="10"/>
        <color theme="1"/>
        <rFont val="Times New Roman"/>
        <family val="1"/>
        <charset val="204"/>
      </rPr>
      <t>MF752cdw</t>
    </r>
    <r>
      <rPr>
        <sz val="10"/>
        <color theme="1"/>
        <rFont val="Times New Roman"/>
        <family val="1"/>
        <charset val="204"/>
      </rPr>
      <t>, голубой совместимый повышенной емкости</t>
    </r>
  </si>
  <si>
    <r>
      <t xml:space="preserve">Картридж лазерный c чипом, для Canon i-SENSYS </t>
    </r>
    <r>
      <rPr>
        <b/>
        <sz val="10"/>
        <color theme="1"/>
        <rFont val="Times New Roman"/>
        <family val="1"/>
        <charset val="204"/>
      </rPr>
      <t>MF752cdw</t>
    </r>
    <r>
      <rPr>
        <sz val="10"/>
        <color theme="1"/>
        <rFont val="Times New Roman"/>
        <family val="1"/>
        <charset val="204"/>
      </rPr>
      <t>, желтый совместимый повышенной емкости</t>
    </r>
  </si>
  <si>
    <r>
      <t xml:space="preserve">Картридж лазерный c чипом, для Canon i-SENSYS </t>
    </r>
    <r>
      <rPr>
        <b/>
        <sz val="10"/>
        <color theme="1"/>
        <rFont val="Times New Roman"/>
        <family val="1"/>
        <charset val="204"/>
      </rPr>
      <t>MF752cdw</t>
    </r>
    <r>
      <rPr>
        <sz val="10"/>
        <color theme="1"/>
        <rFont val="Times New Roman"/>
        <family val="1"/>
        <charset val="204"/>
      </rPr>
      <t>, пурпурный совместимый повышенной емкости</t>
    </r>
  </si>
  <si>
    <r>
      <t xml:space="preserve">Картридж лазерный TK-5220Y для Kyocera желтый совместимый, модель печатающего устройства: </t>
    </r>
    <r>
      <rPr>
        <b/>
        <sz val="11"/>
        <color theme="1"/>
        <rFont val="Times New Roman"/>
        <family val="1"/>
        <charset val="204"/>
      </rPr>
      <t>Ecosys M5521cdn</t>
    </r>
    <r>
      <rPr>
        <sz val="11"/>
        <color theme="1"/>
        <rFont val="Times New Roman"/>
        <family val="1"/>
        <charset val="204"/>
      </rPr>
      <t xml:space="preserve">                   </t>
    </r>
  </si>
  <si>
    <r>
      <t xml:space="preserve">Картридж лазерный TK-5220C для Kyocera голубой совместимый, модель печатающего устройства: </t>
    </r>
    <r>
      <rPr>
        <b/>
        <sz val="11"/>
        <color theme="1"/>
        <rFont val="Times New Roman"/>
        <family val="1"/>
        <charset val="204"/>
      </rPr>
      <t>Ecosys M5521cdn</t>
    </r>
  </si>
  <si>
    <r>
      <t xml:space="preserve">Картридж лазерный TK-5220M для Kyocera пурпурный совместимый, модель печатающего устройства: </t>
    </r>
    <r>
      <rPr>
        <b/>
        <sz val="11"/>
        <color theme="1"/>
        <rFont val="Times New Roman"/>
        <family val="1"/>
        <charset val="204"/>
      </rPr>
      <t>Ecosys M5521cdn</t>
    </r>
  </si>
  <si>
    <t>Картридж лазерный TK-5220K для Kyocera черный совместимый, модель печатающего устройства: Ecosys M5521cdn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</si>
</sst>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  <family val="2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/>
    <xf numFmtId="4" fontId="1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wrapText="1"/>
    </xf>
    <xf numFmtId="4" fontId="1" fillId="0" borderId="0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top" wrapText="1"/>
    </xf>
    <xf numFmtId="165" fontId="4" fillId="0" borderId="0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center"/>
    </xf>
    <xf numFmtId="4" fontId="4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wrapText="1"/>
    </xf>
    <xf numFmtId="2" fontId="0" fillId="0" borderId="0" xfId="0" applyNumberFormat="1"/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applyBorder="1" applyAlignment="1">
      <alignment horizontal="center"/>
    </xf>
    <xf numFmtId="0" fontId="5" fillId="0" borderId="0" xfId="0" applyFont="1"/>
    <xf numFmtId="0" fontId="6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3" xfId="0" applyBorder="1" applyAlignment="1"/>
    <xf numFmtId="0" fontId="0" fillId="0" borderId="4" xfId="0" applyBorder="1" applyAlignment="1"/>
    <xf numFmtId="164" fontId="4" fillId="0" borderId="1" xfId="0" applyNumberFormat="1" applyFont="1" applyFill="1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5"/>
  <sheetViews>
    <sheetView tabSelected="1" topLeftCell="A10" workbookViewId="0">
      <selection activeCell="V5" sqref="V5"/>
    </sheetView>
  </sheetViews>
  <sheetFormatPr defaultRowHeight="14.4" x14ac:dyDescent="0.3"/>
  <cols>
    <col min="17" max="17" width="11.5546875" bestFit="1" customWidth="1"/>
  </cols>
  <sheetData>
    <row r="1" spans="1:25" s="9" customFormat="1" ht="72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5" t="s">
        <v>12</v>
      </c>
      <c r="N1" s="4" t="s">
        <v>13</v>
      </c>
      <c r="O1" s="4" t="s">
        <v>14</v>
      </c>
      <c r="P1" s="6" t="s">
        <v>15</v>
      </c>
      <c r="Q1" s="6" t="s">
        <v>18</v>
      </c>
      <c r="R1" s="7"/>
      <c r="S1" s="7"/>
      <c r="T1" s="8"/>
      <c r="U1" s="8"/>
      <c r="V1" s="8"/>
      <c r="W1" s="8"/>
    </row>
    <row r="2" spans="1:25" s="19" customFormat="1" ht="67.2" customHeight="1" x14ac:dyDescent="0.25">
      <c r="A2" s="34" t="s">
        <v>16</v>
      </c>
      <c r="B2" s="30" t="s">
        <v>20</v>
      </c>
      <c r="C2" s="10" t="s">
        <v>17</v>
      </c>
      <c r="D2" s="10"/>
      <c r="E2" s="11"/>
      <c r="F2" s="12">
        <v>600</v>
      </c>
      <c r="G2" s="12">
        <v>604</v>
      </c>
      <c r="H2" s="12">
        <v>612</v>
      </c>
      <c r="I2" s="13"/>
      <c r="J2" s="13"/>
      <c r="K2" s="14">
        <f>AVERAGE(E2:J2)</f>
        <v>605.33333333333337</v>
      </c>
      <c r="L2" s="14">
        <f t="shared" ref="L2:L5" si="0">IFERROR(STDEVA(F2:J2),"")</f>
        <v>6.1101009266077861</v>
      </c>
      <c r="M2" s="14">
        <f t="shared" ref="M2:M5" si="1">IFERROR(ROUND(100*L2/K2,2),0)</f>
        <v>1.01</v>
      </c>
      <c r="N2" s="14"/>
      <c r="O2" s="14">
        <f t="shared" ref="O2:O5" si="2">IFERROR(ROUND((K2*IF(N2=0,1,N2)),2),0)</f>
        <v>605.33000000000004</v>
      </c>
      <c r="P2" s="15">
        <v>7</v>
      </c>
      <c r="Q2" s="22">
        <f>O2*P2</f>
        <v>4237.3100000000004</v>
      </c>
      <c r="R2" s="16"/>
      <c r="S2" s="23"/>
      <c r="T2" s="17"/>
      <c r="U2" s="17"/>
      <c r="V2" s="18"/>
      <c r="W2" s="18"/>
      <c r="Y2" s="20"/>
    </row>
    <row r="3" spans="1:25" s="19" customFormat="1" ht="58.8" customHeight="1" x14ac:dyDescent="0.25">
      <c r="A3" s="35"/>
      <c r="B3" s="30" t="s">
        <v>21</v>
      </c>
      <c r="C3" s="10" t="s">
        <v>17</v>
      </c>
      <c r="D3" s="21"/>
      <c r="E3" s="11"/>
      <c r="F3" s="12">
        <v>900</v>
      </c>
      <c r="G3" s="12">
        <v>905</v>
      </c>
      <c r="H3" s="12">
        <v>925</v>
      </c>
      <c r="I3" s="13"/>
      <c r="J3" s="13"/>
      <c r="K3" s="14">
        <f t="shared" ref="K3:K5" si="3">AVERAGE(E3:J3)</f>
        <v>910</v>
      </c>
      <c r="L3" s="14">
        <f t="shared" si="0"/>
        <v>13.228756555322953</v>
      </c>
      <c r="M3" s="14">
        <f t="shared" si="1"/>
        <v>1.45</v>
      </c>
      <c r="N3" s="14"/>
      <c r="O3" s="14">
        <f t="shared" si="2"/>
        <v>910</v>
      </c>
      <c r="P3" s="15">
        <v>8</v>
      </c>
      <c r="Q3" s="22">
        <f t="shared" ref="Q3:Q5" si="4">O3*P3</f>
        <v>7280</v>
      </c>
      <c r="R3" s="16"/>
      <c r="S3" s="16"/>
      <c r="T3" s="17"/>
      <c r="U3" s="17"/>
      <c r="V3" s="18"/>
      <c r="W3" s="18"/>
      <c r="Y3" s="20"/>
    </row>
    <row r="4" spans="1:25" s="19" customFormat="1" ht="64.2" customHeight="1" x14ac:dyDescent="0.25">
      <c r="A4" s="35"/>
      <c r="B4" s="30" t="s">
        <v>22</v>
      </c>
      <c r="C4" s="10" t="s">
        <v>17</v>
      </c>
      <c r="D4" s="21"/>
      <c r="E4" s="11"/>
      <c r="F4" s="12">
        <v>1100</v>
      </c>
      <c r="G4" s="12">
        <v>1105</v>
      </c>
      <c r="H4" s="12">
        <v>1150</v>
      </c>
      <c r="I4" s="13"/>
      <c r="J4" s="13"/>
      <c r="K4" s="14">
        <f t="shared" si="3"/>
        <v>1118.3333333333333</v>
      </c>
      <c r="L4" s="14">
        <f t="shared" si="0"/>
        <v>27.537852736430512</v>
      </c>
      <c r="M4" s="14">
        <f t="shared" si="1"/>
        <v>2.46</v>
      </c>
      <c r="N4" s="14"/>
      <c r="O4" s="14">
        <f t="shared" si="2"/>
        <v>1118.33</v>
      </c>
      <c r="P4" s="15">
        <v>5</v>
      </c>
      <c r="Q4" s="22">
        <f t="shared" si="4"/>
        <v>5591.65</v>
      </c>
      <c r="R4" s="16"/>
      <c r="S4" s="16"/>
      <c r="T4" s="17"/>
      <c r="U4" s="17"/>
      <c r="V4" s="18"/>
      <c r="W4" s="18"/>
      <c r="Y4" s="20"/>
    </row>
    <row r="5" spans="1:25" s="19" customFormat="1" ht="66.599999999999994" customHeight="1" x14ac:dyDescent="0.25">
      <c r="A5" s="35"/>
      <c r="B5" s="30" t="s">
        <v>23</v>
      </c>
      <c r="C5" s="10" t="s">
        <v>17</v>
      </c>
      <c r="D5" s="21"/>
      <c r="E5" s="11"/>
      <c r="F5" s="12">
        <v>600</v>
      </c>
      <c r="G5" s="12">
        <v>604</v>
      </c>
      <c r="H5" s="12">
        <v>615</v>
      </c>
      <c r="I5" s="13"/>
      <c r="J5" s="13"/>
      <c r="K5" s="14">
        <f t="shared" si="3"/>
        <v>606.33333333333337</v>
      </c>
      <c r="L5" s="14">
        <f t="shared" si="0"/>
        <v>7.7674534651540288</v>
      </c>
      <c r="M5" s="14">
        <f t="shared" si="1"/>
        <v>1.28</v>
      </c>
      <c r="N5" s="14"/>
      <c r="O5" s="14">
        <f t="shared" si="2"/>
        <v>606.33000000000004</v>
      </c>
      <c r="P5" s="15">
        <v>6</v>
      </c>
      <c r="Q5" s="22">
        <f t="shared" si="4"/>
        <v>3637.9800000000005</v>
      </c>
      <c r="R5" s="16"/>
      <c r="S5" s="16"/>
      <c r="T5" s="17"/>
      <c r="U5" s="17"/>
      <c r="V5" s="18"/>
      <c r="W5" s="18"/>
      <c r="Y5" s="20"/>
    </row>
    <row r="6" spans="1:25" s="19" customFormat="1" ht="66.599999999999994" customHeight="1" x14ac:dyDescent="0.25">
      <c r="A6" s="36"/>
      <c r="B6" s="30" t="s">
        <v>24</v>
      </c>
      <c r="C6" s="25" t="s">
        <v>17</v>
      </c>
      <c r="D6" s="25"/>
      <c r="E6" s="11"/>
      <c r="F6" s="12">
        <v>600</v>
      </c>
      <c r="G6" s="12">
        <v>604</v>
      </c>
      <c r="H6" s="12">
        <v>612</v>
      </c>
      <c r="I6" s="13"/>
      <c r="J6" s="13"/>
      <c r="K6" s="14">
        <f t="shared" ref="K6:K13" si="5">AVERAGE(E6:J6)</f>
        <v>605.33333333333337</v>
      </c>
      <c r="L6" s="14">
        <f t="shared" ref="L6:L13" si="6">IFERROR(STDEVA(F6:J6),"")</f>
        <v>6.1101009266077861</v>
      </c>
      <c r="M6" s="14">
        <f t="shared" ref="M6:M13" si="7">IFERROR(ROUND(100*L6/K6,2),0)</f>
        <v>1.01</v>
      </c>
      <c r="N6" s="14"/>
      <c r="O6" s="14">
        <f t="shared" ref="O6:O13" si="8">IFERROR(ROUND((K6*IF(N6=0,1,N6)),2),0)</f>
        <v>605.33000000000004</v>
      </c>
      <c r="P6" s="15">
        <v>7</v>
      </c>
      <c r="Q6" s="22">
        <f t="shared" ref="Q6:Q13" si="9">O6*P6</f>
        <v>4237.3100000000004</v>
      </c>
      <c r="R6" s="16"/>
      <c r="S6" s="16"/>
      <c r="T6" s="17"/>
      <c r="U6" s="17"/>
      <c r="V6" s="18"/>
      <c r="W6" s="18"/>
      <c r="Y6" s="20"/>
    </row>
    <row r="7" spans="1:25" s="19" customFormat="1" ht="66.599999999999994" customHeight="1" x14ac:dyDescent="0.25">
      <c r="A7" s="36"/>
      <c r="B7" s="30" t="s">
        <v>25</v>
      </c>
      <c r="C7" s="25" t="s">
        <v>17</v>
      </c>
      <c r="D7" s="25"/>
      <c r="E7" s="11"/>
      <c r="F7" s="12">
        <v>1400</v>
      </c>
      <c r="G7" s="12">
        <v>1410</v>
      </c>
      <c r="H7" s="12">
        <v>1430</v>
      </c>
      <c r="I7" s="13"/>
      <c r="J7" s="13"/>
      <c r="K7" s="14">
        <f t="shared" si="5"/>
        <v>1413.3333333333333</v>
      </c>
      <c r="L7" s="14">
        <f t="shared" si="6"/>
        <v>15.275252316519467</v>
      </c>
      <c r="M7" s="14">
        <f t="shared" si="7"/>
        <v>1.08</v>
      </c>
      <c r="N7" s="14"/>
      <c r="O7" s="14">
        <f t="shared" si="8"/>
        <v>1413.33</v>
      </c>
      <c r="P7" s="15">
        <v>7</v>
      </c>
      <c r="Q7" s="22">
        <f t="shared" si="9"/>
        <v>9893.31</v>
      </c>
      <c r="R7" s="16"/>
      <c r="S7" s="16"/>
      <c r="T7" s="17"/>
      <c r="U7" s="17"/>
      <c r="V7" s="18"/>
      <c r="W7" s="18"/>
      <c r="Y7" s="20"/>
    </row>
    <row r="8" spans="1:25" s="19" customFormat="1" ht="66.599999999999994" customHeight="1" x14ac:dyDescent="0.25">
      <c r="A8" s="36"/>
      <c r="B8" s="30" t="s">
        <v>26</v>
      </c>
      <c r="C8" s="25" t="s">
        <v>17</v>
      </c>
      <c r="D8" s="25"/>
      <c r="E8" s="11"/>
      <c r="F8" s="12">
        <v>1400</v>
      </c>
      <c r="G8" s="12">
        <v>1410</v>
      </c>
      <c r="H8" s="12">
        <v>1430</v>
      </c>
      <c r="I8" s="13"/>
      <c r="J8" s="13"/>
      <c r="K8" s="14">
        <f t="shared" si="5"/>
        <v>1413.3333333333333</v>
      </c>
      <c r="L8" s="14">
        <f t="shared" si="6"/>
        <v>15.275252316519467</v>
      </c>
      <c r="M8" s="14">
        <f t="shared" si="7"/>
        <v>1.08</v>
      </c>
      <c r="N8" s="14"/>
      <c r="O8" s="14">
        <f t="shared" si="8"/>
        <v>1413.33</v>
      </c>
      <c r="P8" s="15">
        <v>5</v>
      </c>
      <c r="Q8" s="22">
        <f t="shared" si="9"/>
        <v>7066.65</v>
      </c>
      <c r="R8" s="16"/>
      <c r="S8" s="16"/>
      <c r="T8" s="17"/>
      <c r="U8" s="17"/>
      <c r="V8" s="18"/>
      <c r="W8" s="18"/>
      <c r="Y8" s="20"/>
    </row>
    <row r="9" spans="1:25" s="19" customFormat="1" ht="66.599999999999994" customHeight="1" x14ac:dyDescent="0.25">
      <c r="A9" s="36"/>
      <c r="B9" s="30" t="s">
        <v>27</v>
      </c>
      <c r="C9" s="25" t="s">
        <v>17</v>
      </c>
      <c r="D9" s="25"/>
      <c r="E9" s="11"/>
      <c r="F9" s="12">
        <v>1400</v>
      </c>
      <c r="G9" s="12">
        <v>1410</v>
      </c>
      <c r="H9" s="12">
        <v>1430</v>
      </c>
      <c r="I9" s="13"/>
      <c r="J9" s="13"/>
      <c r="K9" s="14">
        <f t="shared" si="5"/>
        <v>1413.3333333333333</v>
      </c>
      <c r="L9" s="14">
        <f t="shared" si="6"/>
        <v>15.275252316519467</v>
      </c>
      <c r="M9" s="14">
        <f t="shared" si="7"/>
        <v>1.08</v>
      </c>
      <c r="N9" s="14"/>
      <c r="O9" s="14">
        <f t="shared" si="8"/>
        <v>1413.33</v>
      </c>
      <c r="P9" s="15">
        <v>5</v>
      </c>
      <c r="Q9" s="22">
        <f t="shared" si="9"/>
        <v>7066.65</v>
      </c>
      <c r="R9" s="16"/>
      <c r="S9" s="16"/>
      <c r="T9" s="29" t="s">
        <v>19</v>
      </c>
      <c r="U9" s="17"/>
      <c r="V9" s="18"/>
      <c r="W9" s="18"/>
      <c r="Y9" s="20"/>
    </row>
    <row r="10" spans="1:25" s="19" customFormat="1" ht="66.599999999999994" customHeight="1" thickBot="1" x14ac:dyDescent="0.3">
      <c r="A10" s="36"/>
      <c r="B10" s="30" t="s">
        <v>28</v>
      </c>
      <c r="C10" s="25"/>
      <c r="D10" s="25"/>
      <c r="E10" s="11"/>
      <c r="F10" s="12">
        <v>1400</v>
      </c>
      <c r="G10" s="12">
        <v>1410</v>
      </c>
      <c r="H10" s="12">
        <v>1430</v>
      </c>
      <c r="I10" s="13"/>
      <c r="J10" s="13"/>
      <c r="K10" s="14">
        <f t="shared" si="5"/>
        <v>1413.3333333333333</v>
      </c>
      <c r="L10" s="14">
        <f t="shared" si="6"/>
        <v>15.275252316519467</v>
      </c>
      <c r="M10" s="14">
        <f t="shared" si="7"/>
        <v>1.08</v>
      </c>
      <c r="N10" s="14"/>
      <c r="O10" s="14">
        <f t="shared" si="8"/>
        <v>1413.33</v>
      </c>
      <c r="P10" s="15">
        <v>5</v>
      </c>
      <c r="Q10" s="22">
        <f t="shared" si="9"/>
        <v>7066.65</v>
      </c>
      <c r="R10" s="16"/>
      <c r="S10" s="16"/>
      <c r="T10" s="29"/>
      <c r="U10" s="17"/>
      <c r="V10" s="18"/>
      <c r="W10" s="18"/>
      <c r="Y10" s="20"/>
    </row>
    <row r="11" spans="1:25" s="19" customFormat="1" ht="66.599999999999994" customHeight="1" thickBot="1" x14ac:dyDescent="0.3">
      <c r="A11" s="36"/>
      <c r="B11" s="31" t="s">
        <v>29</v>
      </c>
      <c r="C11" s="25"/>
      <c r="D11" s="25"/>
      <c r="E11" s="11"/>
      <c r="F11" s="12">
        <v>600</v>
      </c>
      <c r="G11" s="12">
        <v>604</v>
      </c>
      <c r="H11" s="12">
        <v>615</v>
      </c>
      <c r="I11" s="13"/>
      <c r="J11" s="13"/>
      <c r="K11" s="14">
        <f t="shared" si="5"/>
        <v>606.33333333333337</v>
      </c>
      <c r="L11" s="14">
        <f t="shared" si="6"/>
        <v>7.7674534651540288</v>
      </c>
      <c r="M11" s="14">
        <f t="shared" si="7"/>
        <v>1.28</v>
      </c>
      <c r="N11" s="14"/>
      <c r="O11" s="14">
        <f t="shared" si="8"/>
        <v>606.33000000000004</v>
      </c>
      <c r="P11" s="15">
        <v>9</v>
      </c>
      <c r="Q11" s="22">
        <f t="shared" si="9"/>
        <v>5456.97</v>
      </c>
      <c r="R11" s="16"/>
      <c r="S11" s="16"/>
      <c r="T11" s="29"/>
      <c r="U11" s="17"/>
      <c r="V11" s="18"/>
      <c r="W11" s="18"/>
      <c r="Y11" s="20"/>
    </row>
    <row r="12" spans="1:25" s="19" customFormat="1" ht="66.599999999999994" customHeight="1" thickBot="1" x14ac:dyDescent="0.3">
      <c r="A12" s="36"/>
      <c r="B12" s="32" t="s">
        <v>30</v>
      </c>
      <c r="C12" s="25"/>
      <c r="D12" s="25"/>
      <c r="E12" s="11"/>
      <c r="F12" s="12">
        <v>600</v>
      </c>
      <c r="G12" s="12">
        <v>604</v>
      </c>
      <c r="H12" s="12">
        <v>615</v>
      </c>
      <c r="I12" s="13"/>
      <c r="J12" s="13"/>
      <c r="K12" s="14">
        <f t="shared" si="5"/>
        <v>606.33333333333337</v>
      </c>
      <c r="L12" s="14">
        <f t="shared" si="6"/>
        <v>7.7674534651540288</v>
      </c>
      <c r="M12" s="14">
        <f t="shared" si="7"/>
        <v>1.28</v>
      </c>
      <c r="N12" s="14"/>
      <c r="O12" s="14">
        <f t="shared" si="8"/>
        <v>606.33000000000004</v>
      </c>
      <c r="P12" s="15">
        <v>9</v>
      </c>
      <c r="Q12" s="22">
        <f t="shared" si="9"/>
        <v>5456.97</v>
      </c>
      <c r="R12" s="16"/>
      <c r="S12" s="16"/>
      <c r="T12" s="29"/>
      <c r="U12" s="17"/>
      <c r="V12" s="18"/>
      <c r="W12" s="18"/>
      <c r="Y12" s="20"/>
    </row>
    <row r="13" spans="1:25" s="19" customFormat="1" ht="66.599999999999994" customHeight="1" thickBot="1" x14ac:dyDescent="0.3">
      <c r="A13" s="36"/>
      <c r="B13" s="32" t="s">
        <v>31</v>
      </c>
      <c r="C13" s="25"/>
      <c r="D13" s="25"/>
      <c r="E13" s="11"/>
      <c r="F13" s="38">
        <v>600</v>
      </c>
      <c r="G13" s="38">
        <v>604</v>
      </c>
      <c r="H13" s="12">
        <v>615</v>
      </c>
      <c r="I13" s="13"/>
      <c r="J13" s="13"/>
      <c r="K13" s="14">
        <f t="shared" si="5"/>
        <v>606.33333333333337</v>
      </c>
      <c r="L13" s="14">
        <f t="shared" si="6"/>
        <v>7.7674534651540288</v>
      </c>
      <c r="M13" s="14">
        <f t="shared" si="7"/>
        <v>1.28</v>
      </c>
      <c r="N13" s="14"/>
      <c r="O13" s="14">
        <f t="shared" si="8"/>
        <v>606.33000000000004</v>
      </c>
      <c r="P13" s="15">
        <v>9</v>
      </c>
      <c r="Q13" s="22">
        <f t="shared" si="9"/>
        <v>5456.97</v>
      </c>
      <c r="R13" s="16"/>
      <c r="S13" s="16"/>
      <c r="T13" s="29"/>
      <c r="U13" s="17"/>
      <c r="V13" s="18"/>
      <c r="W13" s="18"/>
      <c r="Y13" s="20"/>
    </row>
    <row r="14" spans="1:25" ht="58.8" customHeight="1" x14ac:dyDescent="0.3">
      <c r="A14" s="37"/>
      <c r="B14" s="33" t="s">
        <v>32</v>
      </c>
      <c r="C14" s="26" t="s">
        <v>17</v>
      </c>
      <c r="D14" s="26"/>
      <c r="E14" s="26"/>
      <c r="F14" s="38">
        <v>600</v>
      </c>
      <c r="G14" s="38">
        <v>604</v>
      </c>
      <c r="H14" s="26">
        <v>615</v>
      </c>
      <c r="I14" s="26"/>
      <c r="J14" s="26"/>
      <c r="K14" s="26">
        <f t="shared" ref="K14" si="10">AVERAGE(E14:J14)</f>
        <v>606.33333333333337</v>
      </c>
      <c r="L14" s="26">
        <f t="shared" ref="L14" si="11">IFERROR(STDEVA(F14:J14),"")</f>
        <v>7.7674534651540288</v>
      </c>
      <c r="M14" s="26">
        <f t="shared" ref="M14" si="12">IFERROR(ROUND(100*L14/K14,2),0)</f>
        <v>1.28</v>
      </c>
      <c r="N14" s="26"/>
      <c r="O14" s="26">
        <f t="shared" ref="O14" si="13">IFERROR(ROUND((K14*IF(N14=0,1,N14)),2),0)</f>
        <v>606.33000000000004</v>
      </c>
      <c r="P14" s="28">
        <v>20</v>
      </c>
      <c r="Q14" s="27">
        <f t="shared" ref="Q14" si="14">O14*P14</f>
        <v>12126.6</v>
      </c>
    </row>
    <row r="15" spans="1:25" x14ac:dyDescent="0.3">
      <c r="Q15" s="24">
        <f>SUM(Q2:Q14)</f>
        <v>84575.02</v>
      </c>
    </row>
  </sheetData>
  <mergeCells count="1">
    <mergeCell ref="A2:A14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2026-05-13T10:53:45Z</dcterms:modified>
</cp:coreProperties>
</file>