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1" i="8" l="1"/>
  <c r="L11" i="8" s="1"/>
  <c r="M11" i="8"/>
  <c r="N11" i="8"/>
  <c r="O11" i="8" s="1"/>
  <c r="K10" i="8" l="1"/>
  <c r="L10" i="8" s="1"/>
  <c r="K9" i="8"/>
  <c r="L9" i="8" s="1"/>
  <c r="K8" i="8"/>
  <c r="L8" i="8" s="1"/>
  <c r="N10" i="8"/>
  <c r="O10" i="8" s="1"/>
  <c r="N9" i="8"/>
  <c r="O9" i="8" s="1"/>
  <c r="M10" i="8"/>
  <c r="M9" i="8"/>
  <c r="M8" i="8" l="1"/>
  <c r="N8" i="8" l="1"/>
  <c r="O8" i="8" s="1"/>
  <c r="O12" i="8" l="1"/>
</calcChain>
</file>

<file path=xl/sharedStrings.xml><?xml version="1.0" encoding="utf-8"?>
<sst xmlns="http://schemas.openxmlformats.org/spreadsheetml/2006/main" count="38" uniqueCount="35">
  <si>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</si>
  <si>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</si>
  <si>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</si>
  <si>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</si>
  <si>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</si>
  <si>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</si>
  <si>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</si>
  <si>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</si>
  <si>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</si>
  <si>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</si>
  <si>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</si>
  <si>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</si>
  <si>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</si>
  <si>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Расчет НМЦК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</si>
  <si>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</si>
  <si>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</si>
  <si>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</si>
  <si>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Наименьшая цена, определяемая методом сопоставимых рыночных цен., руб.</t>
  </si>
  <si>
    <t xml:space="preserve"> Заведующий отделом по обслуживанию здания </t>
  </si>
  <si>
    <t>Букет №1</t>
  </si>
  <si>
    <t>Букет №2</t>
  </si>
  <si>
    <t>Букет №3</t>
  </si>
  <si>
    <t>Букет №4</t>
  </si>
  <si>
    <t>шт</t>
  </si>
  <si>
    <t>Ценовое предложение №1, вх. № 50 от 09.04.2026</t>
  </si>
  <si>
    <t>Ценовое предложение №3, вх. № 52 от 09.04.2026</t>
  </si>
  <si>
    <t>Ценовое предложение №2, вх. № 51 от 09.04.2026</t>
  </si>
  <si>
    <t>А.В. Нестеренко</t>
  </si>
  <si>
    <t>Дата подготовки обоснования НМЦК  23.04.2026</t>
  </si>
  <si>
    <t>Обоснование и определение начальной цены единицы товара, работы, услуги, начальной суммы цен указанных единиц, максимального значения цены контракта</t>
  </si>
  <si>
    <t>Цена за единицу, прянятая для расчета НЦЕ (руб.)</t>
  </si>
  <si>
    <t>НЦЕ с учетом округления цены за единицу (руб.)</t>
  </si>
  <si>
    <t>Начальная цена единицы товара, работы, услуги (далее - НЦЕ), начальная сумма цен указанных единиц, максимальное значение цены контракта (далее - МЗЦК) определены  методом сопоставимых рыночных цен (анализа рынка).</t>
  </si>
  <si>
    <t xml:space="preserve">Начальная сумма цен единиц товара, работы, услуги составляет </t>
  </si>
  <si>
    <t>Максимальное значение цены контракта определено Заказчиком в пределах выделенных лимитов финансирования и составляет 200 300,00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</si>
</sst>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2" fontId="3" fillId="0" borderId="0" xfId="0" applyNumberFormat="1" applyFont="1" applyBorder="1"/>
    <xf numFmtId="2" fontId="3" fillId="0" borderId="0" xfId="0" applyNumberFormat="1" applyFont="1" applyBorder="1" applyAlignment="1" applyProtection="1">
      <alignment horizontal="center" wrapText="1"/>
      <protection locked="0"/>
    </xf>
    <xf numFmtId="0" fontId="11" fillId="3" borderId="5" xfId="0" applyFont="1" applyFill="1" applyBorder="1" applyAlignment="1">
      <alignment horizontal="center" vertical="center" textRotation="90" wrapText="1"/>
    </xf>
    <xf numFmtId="0" fontId="13" fillId="0" borderId="0" xfId="0" applyFont="1"/>
    <xf numFmtId="2" fontId="9" fillId="0" borderId="0" xfId="0" applyNumberFormat="1" applyFont="1"/>
    <xf numFmtId="4" fontId="15" fillId="5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 justifyLastLine="1"/>
    </xf>
    <xf numFmtId="1" fontId="3" fillId="5" borderId="1" xfId="0" applyNumberFormat="1" applyFont="1" applyFill="1" applyBorder="1" applyAlignment="1">
      <alignment horizontal="center" vertical="center" wrapText="1" justifyLastLine="1"/>
    </xf>
    <xf numFmtId="0" fontId="4" fillId="4" borderId="8" xfId="0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 justifyLastLine="1"/>
    </xf>
    <xf numFmtId="164" fontId="3" fillId="5" borderId="1" xfId="0" applyNumberFormat="1" applyFont="1" applyFill="1" applyBorder="1" applyAlignment="1">
      <alignment horizontal="center" vertical="center" justifyLastLine="1"/>
    </xf>
    <xf numFmtId="10" fontId="3" fillId="5" borderId="1" xfId="0" applyNumberFormat="1" applyFont="1" applyFill="1" applyBorder="1" applyAlignment="1">
      <alignment horizontal="center" vertical="center" justifyLastLine="1"/>
    </xf>
    <xf numFmtId="2" fontId="3" fillId="0" borderId="1" xfId="0" applyNumberFormat="1" applyFont="1" applyBorder="1" applyAlignment="1">
      <alignment horizontal="center" vertical="center"/>
    </xf>
    <xf numFmtId="4" fontId="3" fillId="5" borderId="11" xfId="0" applyNumberFormat="1" applyFont="1" applyFill="1" applyBorder="1" applyAlignment="1">
      <alignment horizontal="center" vertical="center" wrapText="1" justifyLastLine="1"/>
    </xf>
    <xf numFmtId="0" fontId="4" fillId="4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 justifyLastLine="1"/>
    </xf>
    <xf numFmtId="0" fontId="12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2" fontId="5" fillId="2" borderId="13" xfId="0" applyNumberFormat="1" applyFont="1" applyFill="1" applyBorder="1" applyAlignment="1">
      <alignment horizontal="center" vertical="center" textRotation="90" wrapText="1"/>
    </xf>
    <xf numFmtId="0" fontId="14" fillId="0" borderId="0" xfId="0" applyFont="1" applyBorder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right"/>
    </xf>
    <xf numFmtId="0" fontId="4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12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topLeftCell="A2" zoomScale="88" zoomScaleNormal="88" workbookViewId="0">
      <selection activeCell="A15" sqref="A15:O15"/>
    </sheetView>
  </sheetViews>
  <sheetFormatPr defaultRowHeight="12.75" x14ac:dyDescent="0.2"/>
  <cols>
    <col min="1" max="1" width="4.7109375" style="1" customWidth="1"/>
    <col min="2" max="2" width="56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1.42578125" style="16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43.5" customHeight="1" x14ac:dyDescent="0.2">
      <c r="A2" s="38" t="s">
        <v>29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6" ht="21" customHeight="1" x14ac:dyDescent="0.2">
      <c r="A3" s="13"/>
      <c r="B3" s="13"/>
      <c r="C3" s="13"/>
      <c r="D3" s="13"/>
      <c r="E3" s="13"/>
      <c r="F3" s="13"/>
      <c r="G3" s="13"/>
      <c r="H3" s="13"/>
      <c r="I3" s="17"/>
      <c r="J3" s="13"/>
      <c r="K3" s="13"/>
      <c r="L3" s="13"/>
      <c r="M3" s="13"/>
      <c r="N3" s="13"/>
      <c r="O3" s="13"/>
    </row>
    <row r="4" spans="1:16" ht="30.75" customHeight="1" x14ac:dyDescent="0.2">
      <c r="A4" s="49" t="s">
        <v>32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1"/>
    </row>
    <row r="5" spans="1:16" ht="18" customHeight="1" x14ac:dyDescent="0.2">
      <c r="A5" s="46" t="s">
        <v>13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8"/>
    </row>
    <row r="6" spans="1:16" ht="43.5" customHeight="1" x14ac:dyDescent="0.2">
      <c r="A6" s="39" t="s">
        <v>2</v>
      </c>
      <c r="B6" s="39" t="s">
        <v>15</v>
      </c>
      <c r="C6" s="41" t="s">
        <v>3</v>
      </c>
      <c r="D6" s="43" t="s">
        <v>0</v>
      </c>
      <c r="E6" s="45" t="s">
        <v>4</v>
      </c>
      <c r="F6" s="45"/>
      <c r="G6" s="45"/>
      <c r="H6" s="45"/>
      <c r="I6" s="54" t="s">
        <v>17</v>
      </c>
      <c r="J6" s="52" t="s">
        <v>5</v>
      </c>
      <c r="K6" s="52"/>
      <c r="L6" s="52"/>
      <c r="M6" s="53" t="s">
        <v>6</v>
      </c>
      <c r="N6" s="53"/>
      <c r="O6" s="53"/>
    </row>
    <row r="7" spans="1:16" ht="261" x14ac:dyDescent="0.2">
      <c r="A7" s="40"/>
      <c r="B7" s="40"/>
      <c r="C7" s="42"/>
      <c r="D7" s="44"/>
      <c r="E7" s="21" t="s">
        <v>24</v>
      </c>
      <c r="F7" s="21" t="s">
        <v>26</v>
      </c>
      <c r="G7" s="21" t="s">
        <v>25</v>
      </c>
      <c r="H7" s="12" t="s">
        <v>7</v>
      </c>
      <c r="I7" s="55"/>
      <c r="J7" s="10" t="s">
        <v>8</v>
      </c>
      <c r="K7" s="11" t="s">
        <v>9</v>
      </c>
      <c r="L7" s="11" t="s">
        <v>10</v>
      </c>
      <c r="M7" s="11" t="s">
        <v>11</v>
      </c>
      <c r="N7" s="12" t="s">
        <v>30</v>
      </c>
      <c r="O7" s="12" t="s">
        <v>31</v>
      </c>
    </row>
    <row r="8" spans="1:16" s="3" customFormat="1" ht="110.25" customHeight="1" x14ac:dyDescent="0.2">
      <c r="A8" s="34">
        <v>1</v>
      </c>
      <c r="B8" s="36" t="s">
        <v>19</v>
      </c>
      <c r="C8" s="37" t="s">
        <v>23</v>
      </c>
      <c r="D8" s="26">
        <v>1</v>
      </c>
      <c r="E8" s="24">
        <v>1530</v>
      </c>
      <c r="F8" s="24">
        <v>1570</v>
      </c>
      <c r="G8" s="25">
        <v>1550</v>
      </c>
      <c r="H8" s="27">
        <v>3</v>
      </c>
      <c r="I8" s="24">
        <v>1530</v>
      </c>
      <c r="J8" s="29">
        <v>1550</v>
      </c>
      <c r="K8" s="30">
        <f t="shared" ref="K8:K10" si="0">STDEV(E8:G8)</f>
        <v>20</v>
      </c>
      <c r="L8" s="31">
        <f t="shared" ref="L8:L10" si="1">K8/J8</f>
        <v>1.2903225806451613E-2</v>
      </c>
      <c r="M8" s="29">
        <f>((D8/H8)*(SUM(E8:G8)))</f>
        <v>1550</v>
      </c>
      <c r="N8" s="32">
        <f>IF($J8&gt;$I8,$I8,$J8)</f>
        <v>1530</v>
      </c>
      <c r="O8" s="33">
        <f>N8*D8</f>
        <v>1530</v>
      </c>
      <c r="P8" s="23"/>
    </row>
    <row r="9" spans="1:16" s="3" customFormat="1" ht="66.75" customHeight="1" x14ac:dyDescent="0.2">
      <c r="A9" s="28">
        <v>2</v>
      </c>
      <c r="B9" s="36" t="s">
        <v>20</v>
      </c>
      <c r="C9" s="37" t="s">
        <v>23</v>
      </c>
      <c r="D9" s="26">
        <v>1</v>
      </c>
      <c r="E9" s="24">
        <v>2050</v>
      </c>
      <c r="F9" s="24">
        <v>2200</v>
      </c>
      <c r="G9" s="25">
        <v>2150</v>
      </c>
      <c r="H9" s="27">
        <v>3</v>
      </c>
      <c r="I9" s="24">
        <v>2050</v>
      </c>
      <c r="J9" s="29">
        <v>2133</v>
      </c>
      <c r="K9" s="30">
        <f t="shared" si="0"/>
        <v>76.376261582597337</v>
      </c>
      <c r="L9" s="31">
        <f t="shared" si="1"/>
        <v>3.5806967455507425E-2</v>
      </c>
      <c r="M9" s="29">
        <f>((D9/H9)*(SUM(E9:G9)))</f>
        <v>2133.333333333333</v>
      </c>
      <c r="N9" s="32">
        <f t="shared" ref="N9:N11" si="2">IF($J9&gt;$I9,$I9,$J9)</f>
        <v>2050</v>
      </c>
      <c r="O9" s="33">
        <f t="shared" ref="O9:O10" si="3">N9*D9</f>
        <v>2050</v>
      </c>
      <c r="P9" s="23"/>
    </row>
    <row r="10" spans="1:16" s="3" customFormat="1" ht="55.5" customHeight="1" x14ac:dyDescent="0.2">
      <c r="A10" s="28">
        <v>3</v>
      </c>
      <c r="B10" s="36" t="s">
        <v>21</v>
      </c>
      <c r="C10" s="37" t="s">
        <v>23</v>
      </c>
      <c r="D10" s="26">
        <v>1</v>
      </c>
      <c r="E10" s="24">
        <v>750</v>
      </c>
      <c r="F10" s="24">
        <v>820</v>
      </c>
      <c r="G10" s="25">
        <v>800</v>
      </c>
      <c r="H10" s="27">
        <v>3</v>
      </c>
      <c r="I10" s="24">
        <v>750</v>
      </c>
      <c r="J10" s="29">
        <v>790</v>
      </c>
      <c r="K10" s="30">
        <f t="shared" si="0"/>
        <v>36.055512754639892</v>
      </c>
      <c r="L10" s="31">
        <f t="shared" si="1"/>
        <v>4.5639889562835309E-2</v>
      </c>
      <c r="M10" s="29">
        <f t="shared" ref="M10" si="4">((D10/H10)*(SUM(E10:G10)))</f>
        <v>790</v>
      </c>
      <c r="N10" s="32">
        <f t="shared" si="2"/>
        <v>750</v>
      </c>
      <c r="O10" s="33">
        <f t="shared" si="3"/>
        <v>750</v>
      </c>
      <c r="P10" s="23"/>
    </row>
    <row r="11" spans="1:16" s="3" customFormat="1" ht="64.5" customHeight="1" x14ac:dyDescent="0.2">
      <c r="A11" s="28">
        <v>4</v>
      </c>
      <c r="B11" s="36" t="s">
        <v>22</v>
      </c>
      <c r="C11" s="37" t="s">
        <v>23</v>
      </c>
      <c r="D11" s="26">
        <v>1</v>
      </c>
      <c r="E11" s="24">
        <v>3500</v>
      </c>
      <c r="F11" s="24">
        <v>3550</v>
      </c>
      <c r="G11" s="25">
        <v>3500</v>
      </c>
      <c r="H11" s="27">
        <v>3</v>
      </c>
      <c r="I11" s="24">
        <v>3500</v>
      </c>
      <c r="J11" s="29">
        <v>3517</v>
      </c>
      <c r="K11" s="30">
        <f t="shared" ref="K11" si="5">STDEV(E11:G11)</f>
        <v>28.867513459481291</v>
      </c>
      <c r="L11" s="31">
        <f t="shared" ref="L11" si="6">K11/J11</f>
        <v>8.2079935909813162E-3</v>
      </c>
      <c r="M11" s="29">
        <f t="shared" ref="M11" si="7">((D11/H11)*(SUM(E11:G11)))</f>
        <v>3516.6666666666665</v>
      </c>
      <c r="N11" s="32">
        <f t="shared" si="2"/>
        <v>3500</v>
      </c>
      <c r="O11" s="33">
        <f t="shared" ref="O11" si="8">N11*D11</f>
        <v>3500</v>
      </c>
      <c r="P11" s="23"/>
    </row>
    <row r="12" spans="1:16" ht="24.6" customHeight="1" x14ac:dyDescent="0.2">
      <c r="A12" s="61" t="s">
        <v>33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3"/>
      <c r="O12" s="35">
        <f>SUM(O8:O11)</f>
        <v>7830</v>
      </c>
      <c r="P12" s="16"/>
    </row>
    <row r="13" spans="1:16" s="22" customFormat="1" ht="18.75" x14ac:dyDescent="0.3">
      <c r="A13" s="64" t="s">
        <v>34</v>
      </c>
      <c r="B13" s="64"/>
      <c r="C13" s="64"/>
      <c r="D13" s="64"/>
      <c r="E13" s="64"/>
      <c r="F13" s="64"/>
      <c r="G13" s="64"/>
      <c r="H13" s="64"/>
      <c r="I13" s="65"/>
      <c r="J13" s="65"/>
      <c r="K13" s="65"/>
      <c r="L13" s="65"/>
      <c r="M13" s="65"/>
      <c r="N13" s="65"/>
      <c r="O13" s="65"/>
    </row>
    <row r="14" spans="1:16" s="4" customFormat="1" ht="13.9" customHeight="1" x14ac:dyDescent="0.25">
      <c r="A14" s="56" t="s">
        <v>14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</row>
    <row r="15" spans="1:16" s="5" customFormat="1" ht="63.6" customHeight="1" x14ac:dyDescent="0.25">
      <c r="A15" s="56" t="s">
        <v>12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</row>
    <row r="16" spans="1:16" s="4" customFormat="1" ht="24" customHeight="1" x14ac:dyDescent="0.25">
      <c r="A16" s="56" t="s">
        <v>16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</row>
    <row r="17" spans="1:16" s="4" customFormat="1" ht="23.25" customHeight="1" x14ac:dyDescent="0.25">
      <c r="A17" s="60" t="s">
        <v>28</v>
      </c>
      <c r="B17" s="60"/>
      <c r="C17" s="60"/>
      <c r="D17" s="60"/>
      <c r="E17" s="60"/>
      <c r="F17" s="60"/>
      <c r="G17" s="60"/>
      <c r="H17" s="60"/>
      <c r="I17" s="60"/>
      <c r="J17" s="60"/>
      <c r="K17" s="15"/>
      <c r="L17" s="15"/>
      <c r="M17" s="15"/>
      <c r="N17" s="15"/>
      <c r="O17" s="15"/>
    </row>
    <row r="18" spans="1:16" s="4" customFormat="1" ht="15.75" x14ac:dyDescent="0.25">
      <c r="A18" s="14" t="s">
        <v>18</v>
      </c>
      <c r="B18" s="14"/>
      <c r="C18" s="14"/>
      <c r="D18" s="14"/>
      <c r="E18" s="14"/>
      <c r="F18" s="14"/>
      <c r="G18" s="14"/>
      <c r="H18" s="14"/>
      <c r="I18" s="18"/>
      <c r="J18" s="14"/>
      <c r="K18" s="14"/>
      <c r="L18" s="14"/>
      <c r="M18" s="14"/>
      <c r="N18" s="59" t="s">
        <v>27</v>
      </c>
      <c r="O18" s="59"/>
      <c r="P18" s="7"/>
    </row>
    <row r="19" spans="1:16" ht="15.75" x14ac:dyDescent="0.25">
      <c r="A19" s="58"/>
      <c r="B19" s="58"/>
      <c r="C19" s="2"/>
      <c r="D19" s="8"/>
      <c r="E19" s="8"/>
      <c r="F19" s="8"/>
      <c r="G19" s="8"/>
      <c r="H19" s="8"/>
      <c r="I19" s="19"/>
      <c r="K19" s="58"/>
      <c r="L19" s="58"/>
    </row>
    <row r="20" spans="1:16" s="6" customFormat="1" ht="15.75" x14ac:dyDescent="0.25">
      <c r="A20" s="57"/>
      <c r="B20" s="57"/>
      <c r="C20" s="57"/>
      <c r="D20" s="57"/>
      <c r="E20" s="57"/>
      <c r="F20" s="57"/>
      <c r="G20" s="57"/>
      <c r="H20" s="9"/>
      <c r="I20" s="20"/>
    </row>
    <row r="21" spans="1:16" s="6" customFormat="1" ht="15" x14ac:dyDescent="0.2">
      <c r="A21" s="1"/>
      <c r="B21" s="1"/>
      <c r="C21" s="1"/>
      <c r="D21" s="1"/>
      <c r="E21" s="1"/>
      <c r="F21" s="1"/>
      <c r="G21" s="1"/>
      <c r="H21" s="1"/>
      <c r="I21" s="16"/>
      <c r="J21" s="1"/>
      <c r="K21" s="1"/>
      <c r="L21" s="1"/>
      <c r="M21" s="1"/>
      <c r="N21" s="1"/>
      <c r="O21" s="1"/>
    </row>
    <row r="23" spans="1:16" s="6" customFormat="1" ht="15" x14ac:dyDescent="0.2">
      <c r="A23" s="1"/>
      <c r="B23" s="1"/>
      <c r="C23" s="1"/>
      <c r="D23" s="1"/>
      <c r="E23" s="1"/>
      <c r="F23" s="1"/>
      <c r="G23" s="1"/>
      <c r="H23" s="1"/>
      <c r="I23" s="16"/>
      <c r="J23" s="1"/>
      <c r="K23" s="1"/>
      <c r="L23" s="1"/>
      <c r="M23" s="1"/>
      <c r="N23" s="1"/>
      <c r="O23" s="1"/>
    </row>
  </sheetData>
  <mergeCells count="21">
    <mergeCell ref="A14:O14"/>
    <mergeCell ref="A20:G20"/>
    <mergeCell ref="A19:B19"/>
    <mergeCell ref="K19:L19"/>
    <mergeCell ref="N18:O18"/>
    <mergeCell ref="A15:O15"/>
    <mergeCell ref="A16:O16"/>
    <mergeCell ref="A17:J17"/>
    <mergeCell ref="A12:N12"/>
    <mergeCell ref="A13:O13"/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  <mergeCell ref="I6:I7"/>
  </mergeCells>
  <pageMargins left="0.70866141732283472" right="0.70866141732283472" top="0.74803149606299213" bottom="0.74803149606299213" header="0.31496062992125984" footer="0.31496062992125984"/>
  <pageSetup paperSize="9" scale="5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2026-05-13T11:05:50Z</dcterms:modified>
</cp:coreProperties>
</file>