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-3\Отдел Закупок\ТЗ\1. ЗАКУПКИ 2026\1.. В РАБОТЕ\44 Мероприятие_День России\"/>
    </mc:Choice>
  </mc:AlternateContent>
  <bookViews>
    <workbookView xWindow="0" yWindow="0" windowWidth="23040" windowHeight="8610"/>
  </bookViews>
  <sheets>
    <sheet name="Расчет НМЦК" sheetId="50" r:id="rId1"/>
  </sheets>
  <definedNames>
    <definedName name="_xlnm.Print_Area" localSheetId="0">'Расчет НМЦК'!$A$6:$Y$15</definedName>
  </definedNames>
  <calcPr calcId="152511" fullPrecision="0"/>
</workbook>
</file>

<file path=xl/calcChain.xml><?xml version="1.0" encoding="utf-8"?>
<calcChain xmlns="http://schemas.openxmlformats.org/spreadsheetml/2006/main">
  <c r="V10" i="50" l="1"/>
  <c r="U10" i="50"/>
  <c r="X10" i="50" s="1"/>
  <c r="Y10" i="50" s="1"/>
  <c r="W10" i="50" l="1"/>
  <c r="T10" i="50"/>
  <c r="R10" i="50"/>
  <c r="Y11" i="50" l="1"/>
</calcChain>
</file>

<file path=xl/sharedStrings.xml><?xml version="1.0" encoding="utf-8"?>
<sst xmlns="http://schemas.openxmlformats.org/spreadsheetml/2006/main" count="52" uniqueCount="45">
  <si>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</si>
  <si>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</si>
  <si>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</si>
  <si>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</si>
  <si>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</si>
  <si>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</si>
  <si>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</si>
  <si>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ИЦИ №4</t>
  </si>
  <si>
    <t>ИЦИ №5</t>
  </si>
  <si>
    <t>11 = кол-во ИЦИ</t>
  </si>
  <si>
    <t>Цена единицы продукции, принятая для расчета НМЦК</t>
  </si>
  <si>
    <t>12а</t>
  </si>
  <si>
    <t>15=12а*10</t>
  </si>
  <si>
    <t>Номер источника ценовой информации (ИЦИ №i)* и цена единицы товара, работы, услуги, представленная i-тым ИЦИ (Цi), руб.</t>
  </si>
  <si>
    <t>12=            /n</t>
  </si>
  <si>
    <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</si>
  <si>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</si>
  <si>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</si>
  <si>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8а</t>
  </si>
  <si>
    <t>8б</t>
  </si>
  <si>
    <t xml:space="preserve">НМЦК, руб. </t>
  </si>
  <si>
    <t>Начальная (максимальная) цена контракта (НМЦК)</t>
  </si>
  <si>
    <t xml:space="preserve">     *** Предельная цена закупаемой продукции установлена в рамках нормирования в сфере закупок в соответствии с распоряжением администрации Фрунзенского района Санкт-Петербурга об утверждении требований к закупаемым администрацией Фрунзенского района Санкт-Петербурга, подведомственными ей государственными казенными учреждениями и государственными бюджетными учреждениями отдельным видам товаров, работ, услуг (в том числе предельных цен товаров, работ, услуг) в актуальной редакции.</t>
  </si>
  <si>
    <t>9=3+4+5+6+7+8а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</si>
  <si>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</si>
  <si>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</si>
  <si>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</si>
  <si>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</si>
  <si>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код</t>
  </si>
  <si>
    <t>наименование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</si>
  <si>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</si>
  <si>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</si>
  <si>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t>Средняя цена из Реестра товаров**, включая НДС, руб. 1 кв. 2022г.</t>
  </si>
  <si>
    <t xml:space="preserve">Расчет обоснования начальной (максимальной) цены контракта методом сопоставимых рыночных цен
Определение и обоснование НМЦК методом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</si>
  <si>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*.</t>
  </si>
  <si>
    <t>v - кол-во (объем) закупаемого товара (работы, услуги)</t>
  </si>
  <si>
    <t>-</t>
  </si>
  <si>
    <t xml:space="preserve">ИЦИ №1 </t>
  </si>
  <si>
    <t xml:space="preserve">ИЦИ №2 </t>
  </si>
  <si>
    <t xml:space="preserve">ИЦИ №3 </t>
  </si>
  <si>
    <t>Наименьшая цена</t>
  </si>
  <si>
    <t>93.29.29.000</t>
  </si>
  <si>
    <t>Услуги зрелищно-развлекательные, не включенные в другие группировки</t>
  </si>
  <si>
    <t>усл.ед.</t>
  </si>
  <si>
    <t>Организация и проведение культурно-массового мероприятия «День России. Лето. Петербург»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</si>
</sst>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4">
    <xf numFmtId="0" fontId="0" fillId="0" borderId="0" xfId="0"/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horizontal="center" vertical="top" wrapText="1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10" fontId="0" fillId="0" borderId="0" xfId="0" applyNumberFormat="1" applyAlignment="1">
      <alignment vertical="center"/>
    </xf>
    <xf numFmtId="10" fontId="0" fillId="0" borderId="0" xfId="0" applyNumberForma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" fontId="12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vertical="top"/>
    </xf>
    <xf numFmtId="4" fontId="0" fillId="0" borderId="0" xfId="0" applyNumberFormat="1" applyAlignment="1">
      <alignment vertical="top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top" wrapText="1"/>
    </xf>
    <xf numFmtId="0" fontId="6" fillId="0" borderId="1" xfId="1" applyFont="1" applyFill="1" applyBorder="1" applyAlignment="1">
      <alignment horizontal="center" vertical="center" wrapText="1"/>
    </xf>
    <xf numFmtId="1" fontId="14" fillId="2" borderId="3" xfId="0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164" fontId="15" fillId="3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4" fontId="0" fillId="0" borderId="0" xfId="0" applyNumberFormat="1"/>
    <xf numFmtId="0" fontId="13" fillId="0" borderId="1" xfId="0" applyFont="1" applyBorder="1" applyAlignment="1">
      <alignment horizontal="justify" vertical="center" wrapText="1"/>
    </xf>
    <xf numFmtId="4" fontId="16" fillId="0" borderId="3" xfId="0" applyNumberFormat="1" applyFont="1" applyBorder="1" applyAlignment="1">
      <alignment horizontal="right" vertical="center" wrapText="1"/>
    </xf>
    <xf numFmtId="4" fontId="16" fillId="0" borderId="7" xfId="0" applyNumberFormat="1" applyFont="1" applyBorder="1" applyAlignment="1">
      <alignment horizontal="right" vertical="center" wrapText="1"/>
    </xf>
    <xf numFmtId="4" fontId="16" fillId="0" borderId="6" xfId="0" applyNumberFormat="1" applyFont="1" applyBorder="1" applyAlignment="1">
      <alignment horizontal="right" vertical="center" wrapText="1"/>
    </xf>
    <xf numFmtId="4" fontId="16" fillId="0" borderId="5" xfId="0" applyNumberFormat="1" applyFont="1" applyBorder="1" applyAlignment="1">
      <alignment horizontal="right" vertical="center" wrapText="1"/>
    </xf>
    <xf numFmtId="0" fontId="17" fillId="0" borderId="0" xfId="0" applyFont="1" applyAlignment="1">
      <alignment horizontal="center" vertical="top" wrapText="1"/>
    </xf>
    <xf numFmtId="0" fontId="13" fillId="0" borderId="0" xfId="0" applyFont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wrapText="1"/>
    </xf>
    <xf numFmtId="0" fontId="20" fillId="2" borderId="8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8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10" fillId="0" borderId="5" xfId="0" applyNumberFormat="1" applyFont="1" applyBorder="1" applyAlignment="1">
      <alignment horizontal="center" vertical="center" wrapText="1"/>
    </xf>
    <xf numFmtId="1" fontId="19" fillId="0" borderId="2" xfId="0" applyNumberFormat="1" applyFont="1" applyBorder="1" applyAlignment="1">
      <alignment horizontal="center" vertical="center" wrapText="1"/>
    </xf>
    <xf numFmtId="1" fontId="19" fillId="0" borderId="8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justify" vertical="top" wrapText="1"/>
    </xf>
    <xf numFmtId="0" fontId="15" fillId="0" borderId="0" xfId="0" applyFont="1" applyBorder="1" applyAlignment="1">
      <alignment horizontal="justify" vertical="top" wrapText="1"/>
    </xf>
    <xf numFmtId="0" fontId="15" fillId="0" borderId="4" xfId="0" applyFont="1" applyBorder="1" applyAlignment="1">
      <alignment horizontal="justify" wrapText="1"/>
    </xf>
    <xf numFmtId="0" fontId="15" fillId="0" borderId="0" xfId="0" applyFont="1" applyBorder="1" applyAlignment="1">
      <alignment horizontal="justify" wrapText="1"/>
    </xf>
    <xf numFmtId="1" fontId="11" fillId="2" borderId="9" xfId="0" applyNumberFormat="1" applyFont="1" applyFill="1" applyBorder="1" applyAlignment="1">
      <alignment horizontal="center"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49" fontId="12" fillId="0" borderId="4" xfId="0" applyNumberFormat="1" applyFont="1" applyBorder="1" applyAlignment="1">
      <alignment horizontal="justify" vertical="top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4" fontId="10" fillId="2" borderId="8" xfId="0" applyNumberFormat="1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5</xdr:row>
      <xdr:rowOff>0</xdr:rowOff>
    </xdr:from>
    <xdr:to>
      <xdr:col>22</xdr:col>
      <xdr:colOff>485775</xdr:colOff>
      <xdr:row>5</xdr:row>
      <xdr:rowOff>0</xdr:rowOff>
    </xdr:to>
    <xdr:pic>
      <xdr:nvPicPr>
        <xdr:cNvPr id="114094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7021175" y="15811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7</xdr:row>
      <xdr:rowOff>295275</xdr:rowOff>
    </xdr:from>
    <xdr:to>
      <xdr:col>17</xdr:col>
      <xdr:colOff>561975</xdr:colOff>
      <xdr:row>7</xdr:row>
      <xdr:rowOff>295275</xdr:rowOff>
    </xdr:to>
    <xdr:pic>
      <xdr:nvPicPr>
        <xdr:cNvPr id="11409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915900" y="256222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7</xdr:row>
      <xdr:rowOff>419100</xdr:rowOff>
    </xdr:from>
    <xdr:to>
      <xdr:col>21</xdr:col>
      <xdr:colOff>590550</xdr:colOff>
      <xdr:row>7</xdr:row>
      <xdr:rowOff>419100</xdr:rowOff>
    </xdr:to>
    <xdr:pic>
      <xdr:nvPicPr>
        <xdr:cNvPr id="114096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87700" y="268605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66675</xdr:colOff>
      <xdr:row>7</xdr:row>
      <xdr:rowOff>638175</xdr:rowOff>
    </xdr:from>
    <xdr:to>
      <xdr:col>22</xdr:col>
      <xdr:colOff>704850</xdr:colOff>
      <xdr:row>7</xdr:row>
      <xdr:rowOff>638175</xdr:rowOff>
    </xdr:to>
    <xdr:pic>
      <xdr:nvPicPr>
        <xdr:cNvPr id="114097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68775" y="290512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8</xdr:row>
      <xdr:rowOff>238125</xdr:rowOff>
    </xdr:from>
    <xdr:to>
      <xdr:col>20</xdr:col>
      <xdr:colOff>485775</xdr:colOff>
      <xdr:row>8</xdr:row>
      <xdr:rowOff>238125</xdr:rowOff>
    </xdr:to>
    <xdr:pic>
      <xdr:nvPicPr>
        <xdr:cNvPr id="11409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06675" y="43148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7</xdr:row>
      <xdr:rowOff>285750</xdr:rowOff>
    </xdr:from>
    <xdr:to>
      <xdr:col>17</xdr:col>
      <xdr:colOff>609600</xdr:colOff>
      <xdr:row>7</xdr:row>
      <xdr:rowOff>609600</xdr:rowOff>
    </xdr:to>
    <xdr:pic>
      <xdr:nvPicPr>
        <xdr:cNvPr id="114100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887325" y="255270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7</xdr:row>
      <xdr:rowOff>600075</xdr:rowOff>
    </xdr:from>
    <xdr:to>
      <xdr:col>21</xdr:col>
      <xdr:colOff>857250</xdr:colOff>
      <xdr:row>7</xdr:row>
      <xdr:rowOff>942975</xdr:rowOff>
    </xdr:to>
    <xdr:pic>
      <xdr:nvPicPr>
        <xdr:cNvPr id="114101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2867025"/>
          <a:ext cx="8382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57150</xdr:colOff>
      <xdr:row>7</xdr:row>
      <xdr:rowOff>819150</xdr:rowOff>
    </xdr:from>
    <xdr:to>
      <xdr:col>22</xdr:col>
      <xdr:colOff>695325</xdr:colOff>
      <xdr:row>7</xdr:row>
      <xdr:rowOff>1085850</xdr:rowOff>
    </xdr:to>
    <xdr:pic>
      <xdr:nvPicPr>
        <xdr:cNvPr id="114102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0" y="308610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8</xdr:row>
      <xdr:rowOff>9525</xdr:rowOff>
    </xdr:from>
    <xdr:to>
      <xdr:col>20</xdr:col>
      <xdr:colOff>571500</xdr:colOff>
      <xdr:row>8</xdr:row>
      <xdr:rowOff>219075</xdr:rowOff>
    </xdr:to>
    <xdr:pic>
      <xdr:nvPicPr>
        <xdr:cNvPr id="11410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5392400" y="4086225"/>
          <a:ext cx="2667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6</xdr:row>
      <xdr:rowOff>28575</xdr:rowOff>
    </xdr:from>
    <xdr:to>
      <xdr:col>17</xdr:col>
      <xdr:colOff>13608</xdr:colOff>
      <xdr:row>6</xdr:row>
      <xdr:rowOff>190500</xdr:rowOff>
    </xdr:to>
    <xdr:pic>
      <xdr:nvPicPr>
        <xdr:cNvPr id="114104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01600" y="2114550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142875</xdr:colOff>
      <xdr:row>6</xdr:row>
      <xdr:rowOff>152400</xdr:rowOff>
    </xdr:from>
    <xdr:to>
      <xdr:col>17</xdr:col>
      <xdr:colOff>277586</xdr:colOff>
      <xdr:row>7</xdr:row>
      <xdr:rowOff>28575</xdr:rowOff>
    </xdr:to>
    <xdr:pic>
      <xdr:nvPicPr>
        <xdr:cNvPr id="114105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39625" y="2238375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P17"/>
  <sheetViews>
    <sheetView tabSelected="1" topLeftCell="B1" zoomScale="70" zoomScaleNormal="70" workbookViewId="0">
      <selection activeCell="J13" sqref="J13:Y13"/>
    </sheetView>
  </sheetViews>
  <sheetFormatPr defaultRowHeight="15" x14ac:dyDescent="0.25"/>
  <cols>
    <col min="1" max="1" width="4.85546875" style="8" customWidth="1"/>
    <col min="2" max="2" width="5.85546875" style="8" customWidth="1"/>
    <col min="3" max="3" width="5.7109375" style="8" customWidth="1"/>
    <col min="4" max="4" width="6.5703125" style="8" customWidth="1"/>
    <col min="5" max="5" width="11.85546875" style="8" customWidth="1"/>
    <col min="6" max="6" width="15.85546875" style="8" customWidth="1"/>
    <col min="7" max="7" width="7.7109375" style="8" customWidth="1"/>
    <col min="8" max="8" width="3.5703125" style="9" customWidth="1"/>
    <col min="9" max="9" width="40.140625" style="9" customWidth="1"/>
    <col min="10" max="10" width="29.28515625" style="14" hidden="1" customWidth="1"/>
    <col min="11" max="13" width="12.5703125" style="14" customWidth="1"/>
    <col min="14" max="15" width="5.85546875" style="14" customWidth="1"/>
    <col min="16" max="17" width="4.7109375" style="14" customWidth="1"/>
    <col min="18" max="18" width="15.5703125" style="14" customWidth="1"/>
    <col min="19" max="19" width="8.85546875" style="14" customWidth="1"/>
    <col min="20" max="20" width="9.85546875" style="14" customWidth="1"/>
    <col min="21" max="21" width="11.5703125" style="14" customWidth="1"/>
    <col min="22" max="22" width="14.140625" style="14" customWidth="1"/>
    <col min="23" max="23" width="10.85546875" style="14" customWidth="1"/>
    <col min="24" max="24" width="12.85546875" style="14" customWidth="1"/>
    <col min="25" max="25" width="12.85546875" style="8" customWidth="1"/>
    <col min="26" max="42" width="17.7109375" style="15" customWidth="1"/>
    <col min="43" max="16384" width="9.140625" style="8"/>
  </cols>
  <sheetData>
    <row r="1" spans="1:42" customFormat="1" ht="24" customHeight="1" x14ac:dyDescent="0.25">
      <c r="A1" s="35" t="s">
        <v>33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customFormat="1" ht="14.2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customFormat="1" ht="15" customHeight="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</row>
    <row r="4" spans="1:42" customFormat="1" ht="49.5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</row>
    <row r="5" spans="1:42" customFormat="1" ht="21.75" customHeight="1" x14ac:dyDescent="0.25">
      <c r="A5" s="36" t="s">
        <v>34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</row>
    <row r="6" spans="1:42" ht="39.75" customHeight="1" x14ac:dyDescent="0.25">
      <c r="A6" s="37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</row>
    <row r="7" spans="1:42" s="11" customFormat="1" ht="36.75" customHeight="1" x14ac:dyDescent="0.25">
      <c r="A7" s="40" t="s">
        <v>24</v>
      </c>
      <c r="B7" s="41"/>
      <c r="C7" s="40" t="s">
        <v>25</v>
      </c>
      <c r="D7" s="41"/>
      <c r="E7" s="40" t="s">
        <v>26</v>
      </c>
      <c r="F7" s="41"/>
      <c r="G7" s="71" t="s">
        <v>27</v>
      </c>
      <c r="H7" s="54" t="s">
        <v>0</v>
      </c>
      <c r="I7" s="65" t="s">
        <v>3</v>
      </c>
      <c r="J7" s="66"/>
      <c r="K7" s="42" t="s">
        <v>13</v>
      </c>
      <c r="L7" s="43"/>
      <c r="M7" s="43"/>
      <c r="N7" s="43"/>
      <c r="O7" s="44"/>
      <c r="P7" s="38" t="s">
        <v>32</v>
      </c>
      <c r="Q7" s="45" t="s">
        <v>17</v>
      </c>
      <c r="R7" s="71"/>
      <c r="S7" s="38" t="s">
        <v>35</v>
      </c>
      <c r="T7" s="38" t="s">
        <v>4</v>
      </c>
      <c r="U7" s="51" t="s">
        <v>2</v>
      </c>
      <c r="V7" s="52"/>
      <c r="W7" s="53"/>
      <c r="X7" s="49" t="s">
        <v>10</v>
      </c>
      <c r="Y7" s="69" t="s">
        <v>20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</row>
    <row r="8" spans="1:42" s="11" customFormat="1" ht="142.5" customHeight="1" x14ac:dyDescent="0.25">
      <c r="A8" s="62" t="s">
        <v>28</v>
      </c>
      <c r="B8" s="47" t="s">
        <v>29</v>
      </c>
      <c r="C8" s="62" t="s">
        <v>28</v>
      </c>
      <c r="D8" s="47" t="s">
        <v>29</v>
      </c>
      <c r="E8" s="62" t="s">
        <v>28</v>
      </c>
      <c r="F8" s="47" t="s">
        <v>29</v>
      </c>
      <c r="G8" s="72"/>
      <c r="H8" s="55"/>
      <c r="I8" s="67"/>
      <c r="J8" s="68"/>
      <c r="K8" s="12" t="s">
        <v>37</v>
      </c>
      <c r="L8" s="12" t="s">
        <v>38</v>
      </c>
      <c r="M8" s="12" t="s">
        <v>39</v>
      </c>
      <c r="N8" s="12" t="s">
        <v>7</v>
      </c>
      <c r="O8" s="12" t="s">
        <v>8</v>
      </c>
      <c r="P8" s="39"/>
      <c r="Q8" s="46"/>
      <c r="R8" s="73"/>
      <c r="S8" s="39"/>
      <c r="T8" s="39"/>
      <c r="U8" s="2" t="s">
        <v>5</v>
      </c>
      <c r="V8" s="3" t="s">
        <v>1</v>
      </c>
      <c r="W8" s="6" t="s">
        <v>6</v>
      </c>
      <c r="X8" s="50"/>
      <c r="Y8" s="70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</row>
    <row r="9" spans="1:42" s="10" customFormat="1" ht="49.5" customHeight="1" x14ac:dyDescent="0.25">
      <c r="A9" s="63"/>
      <c r="B9" s="48"/>
      <c r="C9" s="63"/>
      <c r="D9" s="48"/>
      <c r="E9" s="63"/>
      <c r="F9" s="48"/>
      <c r="G9" s="73"/>
      <c r="H9" s="4">
        <v>1</v>
      </c>
      <c r="I9" s="60">
        <v>2</v>
      </c>
      <c r="J9" s="61"/>
      <c r="K9" s="4">
        <v>3</v>
      </c>
      <c r="L9" s="4">
        <v>4</v>
      </c>
      <c r="M9" s="4">
        <v>5</v>
      </c>
      <c r="N9" s="4">
        <v>6</v>
      </c>
      <c r="O9" s="4">
        <v>7</v>
      </c>
      <c r="P9" s="4" t="s">
        <v>18</v>
      </c>
      <c r="Q9" s="4" t="s">
        <v>19</v>
      </c>
      <c r="R9" s="4" t="s">
        <v>23</v>
      </c>
      <c r="S9" s="5">
        <v>10</v>
      </c>
      <c r="T9" s="5" t="s">
        <v>9</v>
      </c>
      <c r="U9" s="5" t="s">
        <v>14</v>
      </c>
      <c r="V9" s="5">
        <v>13</v>
      </c>
      <c r="W9" s="5">
        <v>14</v>
      </c>
      <c r="X9" s="5" t="s">
        <v>11</v>
      </c>
      <c r="Y9" s="4" t="s">
        <v>12</v>
      </c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</row>
    <row r="10" spans="1:42" s="11" customFormat="1" ht="117" customHeight="1" x14ac:dyDescent="0.25">
      <c r="A10" s="19" t="s">
        <v>36</v>
      </c>
      <c r="B10" s="19" t="s">
        <v>36</v>
      </c>
      <c r="C10" s="19" t="s">
        <v>36</v>
      </c>
      <c r="D10" s="19" t="s">
        <v>36</v>
      </c>
      <c r="E10" s="19" t="s">
        <v>41</v>
      </c>
      <c r="F10" s="19" t="s">
        <v>42</v>
      </c>
      <c r="G10" s="13" t="s">
        <v>43</v>
      </c>
      <c r="H10" s="20">
        <v>1</v>
      </c>
      <c r="I10" s="30" t="s">
        <v>44</v>
      </c>
      <c r="J10" s="28"/>
      <c r="K10" s="21">
        <v>593000</v>
      </c>
      <c r="L10" s="21">
        <v>575350</v>
      </c>
      <c r="M10" s="21">
        <v>598000</v>
      </c>
      <c r="N10" s="21"/>
      <c r="O10" s="21"/>
      <c r="P10" s="22"/>
      <c r="Q10" s="21"/>
      <c r="R10" s="23">
        <f>K10+L10+M10+N10+O10+P10</f>
        <v>1766350</v>
      </c>
      <c r="S10" s="24">
        <v>1</v>
      </c>
      <c r="T10" s="24">
        <f>COUNT(K10:P10)</f>
        <v>3</v>
      </c>
      <c r="U10" s="25">
        <f>IF(ISERR(AVERAGE(K10:P10)),"",AVERAGE(K10:P10))</f>
        <v>588783.32999999996</v>
      </c>
      <c r="V10" s="25">
        <f>IF(ISERR(STDEV(K10:P10)),"",STDEV(K10:P10))</f>
        <v>11899.19</v>
      </c>
      <c r="W10" s="26">
        <f>IF(ISERR(V10/U10),"",V10/U10)</f>
        <v>0.02</v>
      </c>
      <c r="X10" s="27">
        <f>MIN(Q10,U10)</f>
        <v>588783.32999999996</v>
      </c>
      <c r="Y10" s="21">
        <f>X10*S10</f>
        <v>588783.32999999996</v>
      </c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</row>
    <row r="11" spans="1:42" s="7" customFormat="1" ht="22.5" customHeight="1" x14ac:dyDescent="0.25">
      <c r="A11" s="58" t="s">
        <v>30</v>
      </c>
      <c r="B11" s="58"/>
      <c r="C11" s="58"/>
      <c r="D11" s="58"/>
      <c r="E11" s="58"/>
      <c r="F11" s="58"/>
      <c r="G11" s="58"/>
      <c r="H11" s="31" t="s">
        <v>21</v>
      </c>
      <c r="I11" s="32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4"/>
      <c r="Y11" s="1">
        <f>SUM(Y10:Y10)</f>
        <v>588783.32999999996</v>
      </c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</row>
    <row r="12" spans="1:42" s="7" customFormat="1" ht="22.5" customHeight="1" x14ac:dyDescent="0.25">
      <c r="A12" s="59"/>
      <c r="B12" s="59"/>
      <c r="C12" s="59"/>
      <c r="D12" s="59"/>
      <c r="E12" s="59"/>
      <c r="F12" s="59"/>
      <c r="G12" s="59"/>
      <c r="H12" s="31" t="s">
        <v>40</v>
      </c>
      <c r="I12" s="32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1">
        <v>575350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</row>
    <row r="13" spans="1:42" s="7" customFormat="1" ht="70.5" customHeight="1" x14ac:dyDescent="0.25">
      <c r="A13" s="59"/>
      <c r="B13" s="59"/>
      <c r="C13" s="59"/>
      <c r="D13" s="59"/>
      <c r="E13" s="59"/>
      <c r="F13" s="59"/>
      <c r="G13" s="59"/>
      <c r="J13" s="64" t="s">
        <v>16</v>
      </c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</row>
    <row r="14" spans="1:42" s="7" customFormat="1" ht="59.25" customHeight="1" x14ac:dyDescent="0.25">
      <c r="A14" s="57" t="s">
        <v>31</v>
      </c>
      <c r="B14" s="57"/>
      <c r="C14" s="57"/>
      <c r="D14" s="57"/>
      <c r="E14" s="57"/>
      <c r="F14" s="57"/>
      <c r="G14" s="57"/>
      <c r="J14" s="56" t="s">
        <v>15</v>
      </c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</row>
    <row r="15" spans="1:42" ht="123" customHeight="1" x14ac:dyDescent="0.25">
      <c r="A15" s="57"/>
      <c r="B15" s="57"/>
      <c r="C15" s="57"/>
      <c r="D15" s="57"/>
      <c r="E15" s="57"/>
      <c r="F15" s="57"/>
      <c r="G15" s="57"/>
      <c r="J15" s="56" t="s">
        <v>22</v>
      </c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</row>
    <row r="17" spans="2:2" x14ac:dyDescent="0.25">
      <c r="B17" s="18"/>
    </row>
  </sheetData>
  <mergeCells count="31">
    <mergeCell ref="J15:Y15"/>
    <mergeCell ref="A14:G15"/>
    <mergeCell ref="A11:G13"/>
    <mergeCell ref="I9:J9"/>
    <mergeCell ref="H11:X11"/>
    <mergeCell ref="J14:Y14"/>
    <mergeCell ref="C8:C9"/>
    <mergeCell ref="D8:D9"/>
    <mergeCell ref="E8:E9"/>
    <mergeCell ref="B8:B9"/>
    <mergeCell ref="J13:Y13"/>
    <mergeCell ref="I7:J8"/>
    <mergeCell ref="Y7:Y8"/>
    <mergeCell ref="G7:G9"/>
    <mergeCell ref="A8:A9"/>
    <mergeCell ref="R7:R8"/>
    <mergeCell ref="H12:X12"/>
    <mergeCell ref="A1:Y4"/>
    <mergeCell ref="A5:Y6"/>
    <mergeCell ref="P7:P8"/>
    <mergeCell ref="A7:B7"/>
    <mergeCell ref="K7:O7"/>
    <mergeCell ref="Q7:Q8"/>
    <mergeCell ref="S7:S8"/>
    <mergeCell ref="T7:T8"/>
    <mergeCell ref="C7:D7"/>
    <mergeCell ref="F8:F9"/>
    <mergeCell ref="X7:X8"/>
    <mergeCell ref="U7:W7"/>
    <mergeCell ref="H7:H8"/>
    <mergeCell ref="E7:F7"/>
  </mergeCells>
  <pageMargins left="0.39370078740157483" right="0.39370078740157483" top="0.59055118110236227" bottom="0.59055118110236227" header="0" footer="0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НМЦК</vt:lpstr>
      <vt:lpstr>'Расчет НМЦК'!Область_печати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ARM-MSI-1</cp:lastModifiedBy>
  <cp:lastPrinted>2026-05-07T06:33:51Z</cp:lastPrinted>
  <dcterms:created xsi:type="dcterms:W3CDTF">2011-08-15T06:57:36Z</dcterms:created>
  <dcterms:modified xsi:type="dcterms:W3CDTF">2026-05-07T06:34:07Z</dcterms:modified>
</cp:coreProperties>
</file>