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91BA5A82-9FDD-4A9B-ADD5-4889244FC50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НМЦК" sheetId="9" r:id="rId1"/>
  </sheets>
  <definedNames>
    <definedName name="_xlnm._FilterDatabase" localSheetId="0" hidden="1">НМЦК!#REF!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0" i="9" l="1"/>
  <c r="O11" i="9"/>
  <c r="O12" i="9"/>
  <c r="O13" i="9"/>
  <c r="O14" i="9"/>
  <c r="O15" i="9"/>
  <c r="O9" i="9"/>
  <c r="K10" i="9"/>
  <c r="K11" i="9"/>
  <c r="K12" i="9"/>
  <c r="K13" i="9"/>
  <c r="K14" i="9"/>
  <c r="K15" i="9"/>
  <c r="K9" i="9"/>
  <c r="L11" i="9"/>
  <c r="M11" i="9" s="1"/>
  <c r="L12" i="9"/>
  <c r="M12" i="9" s="1"/>
  <c r="L13" i="9"/>
  <c r="L14" i="9"/>
  <c r="L15" i="9"/>
  <c r="M15" i="9" s="1"/>
  <c r="L10" i="9"/>
  <c r="M10" i="9" s="1"/>
  <c r="L9" i="9"/>
  <c r="O16" i="9" l="1"/>
  <c r="M14" i="9"/>
  <c r="M9" i="9"/>
  <c r="M13" i="9"/>
  <c r="N15" i="9"/>
  <c r="N14" i="9"/>
  <c r="N13" i="9"/>
  <c r="N12" i="9" l="1"/>
  <c r="N11" i="9"/>
  <c r="N10" i="9"/>
  <c r="N9" i="9" l="1"/>
  <c r="H18" i="9" l="1"/>
</calcChain>
</file>

<file path=xl/sharedStrings.xml><?xml version="1.0" encoding="utf-8"?>
<sst xmlns="http://schemas.openxmlformats.org/spreadsheetml/2006/main" count="71" uniqueCount="48">
  <si>
    <t>Кол-во</t>
  </si>
  <si>
    <t>№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</si>
  <si>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</si>
  <si>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</si>
  <si>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</si>
  <si>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</si>
  <si>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>Начальная (максимальня) цена контракта,  (руб.)</t>
  </si>
  <si>
    <t>Расчет НМЦК</t>
  </si>
  <si>
    <t>Ед. изм</t>
  </si>
  <si>
    <t>Наименование товара</t>
  </si>
  <si>
    <r>
      <t xml:space="preserve">коэффициент вариации цен V (%) </t>
    </r>
    <r>
      <rPr>
        <i/>
        <sz val="11"/>
        <color indexed="8"/>
        <rFont val="Times New Roman"/>
        <family val="1"/>
        <charset val="204"/>
      </rPr>
      <t>(не должен превышать 33%)</t>
    </r>
  </si>
  <si>
    <t>Показатель (характеристика)  товара (основные отличительные характеристики товара)</t>
  </si>
  <si>
    <t>Цена, по минимальному ценовому предложению, за единицу изм. с НДС (руб.)</t>
  </si>
  <si>
    <t>Х</t>
  </si>
  <si>
    <t>Нормативный метод расчета</t>
  </si>
  <si>
    <t>В результате проведенного расчета Н(М)ЦК составила:</t>
  </si>
  <si>
    <t>Начальник отдела организации закупок____________________ / Н.Н. Сальникова /</t>
  </si>
  <si>
    <t>Распоряжение Комитета по государственному заказу Санкт-Петербурга от 31.05.2018 N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</t>
  </si>
  <si>
    <t>вх.№</t>
  </si>
  <si>
    <t>Номер источника ценовой информации (ИЦИ) и цена единицы товара, работы, услуги, предельная i-тым ИЦИ (Цi), (руб.)</t>
  </si>
  <si>
    <t>штука</t>
  </si>
  <si>
    <t xml:space="preserve">Реестр товаров для обеспечения нужд СПб (на 2 квартал 2026 года) </t>
  </si>
  <si>
    <t>Ценовое предложение №3 от б/н от 24.04.2026 (вх.№586 от 24.04.2026)</t>
  </si>
  <si>
    <t>Экономист __________________________/Курдюкова Е.И./</t>
  </si>
  <si>
    <t>СОГЛАСОВАНО:</t>
  </si>
  <si>
    <t>Начальник отдела организации закупок ____________________________/Сальникова Н.Н./</t>
  </si>
  <si>
    <t>1. 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567, нормативным методом, путем сравнения цен полученных методом анализа рынка цен и предельной ценой.</t>
  </si>
  <si>
    <t>*нормативное значение, установленное распоряжением Комитета по государственному заказу Санкт-Петербурга от 12.04.2024 № 208-р «О внесении изменения в распоряжение Комитета по государственному заказу Санкт-Петербурга от 31.05.2018 № 100-р»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по Приложению №2 к ППр СПб №489.</t>
  </si>
  <si>
    <t>2. Заказчиком направлены запросы о предоставлении ценовой информации поставщикам (подрядчикам, исполнителям), обладающие опытом поставок (работ, услуг), информация о которых имеется в свободном доступе, и получены ответы от поставщиков (подрядчиков, исполнителей) с ценовой информацией. Во избежание сговора участников размещения заказа и нарушения статьи 11 о запрете на ограничивающие конкуренцию соглашения хозяйствующих субъектов Федерального закона № 135 от  26 июля 2006 года «О защите конкуренции», Заказчик не указывает в расчетах  сведения о поставщиках (подрядчиках, исполнителях), подавших коммерческие предложения, данные сведения хранятся у Заказчика.</t>
  </si>
  <si>
    <t xml:space="preserve">4. Начальная (максимальная) цена контракта/договора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контракту/договору в соответствии с законодательством Российской Федерации. </t>
  </si>
  <si>
    <t>5. При формировании цены договора используется валюта РФ - российский рубль.</t>
  </si>
  <si>
    <t xml:space="preserve">Обоснование и расчет начальной (максимальной) цены контракта /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</si>
  <si>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Объект закупки: Поставка запасных частей для технологического оборудования пищеблока.</t>
  </si>
  <si>
    <t>27.51.30.000 - Части бытовых электрических приборов</t>
  </si>
  <si>
    <t>Клапан соленоидный двухходовой (конкретная модель необходима для ремонта печи конвекционной ХВС 805Е</t>
  </si>
  <si>
    <t>27.51.30.000 - Части бытовых электрических приборов.</t>
  </si>
  <si>
    <t>метр</t>
  </si>
  <si>
    <t>Плита     подмоторная
МОК-150М60.000</t>
  </si>
  <si>
    <t>Станина для картофелечистки МОК150М 80.000</t>
  </si>
  <si>
    <t>Вал приводной в сборе для картофелечистки МОК-300</t>
  </si>
  <si>
    <t>Пускатель электромагнитный нереверсивный с тепловым реле</t>
  </si>
  <si>
    <t>Трубка воды UNOX KTB2597A-1
(или эквивалент)</t>
  </si>
  <si>
    <t>Трубка воды UNOX KTB2599A-1
(или эквивалент)</t>
  </si>
  <si>
    <t>Ценовое предложение №1 от б/н от 14.05.2026 (вх.№644 от 14.05.2026)</t>
  </si>
  <si>
    <t>Ценовое предложение №2 от б/н от 14.05.2026 (вх.№645 от 14.05.2026)</t>
  </si>
  <si>
    <t>Средняя текущая цена (с НДС), в руб.,</t>
  </si>
  <si>
    <t>№149</t>
  </si>
  <si>
    <t>3.Запросы о предоставлении ценовой информации направлены 5 поставщикам (подрядчикам, исполнителям) исходящие №151 от 25.03.2026 г. в ответ получены 3 источника ценовой информации, в расчете использовани 3 наименьших цены. (ИЦИ).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</si>
</sst>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206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6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9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justifyLastLine="1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4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Border="1" applyAlignment="1" applyProtection="1">
      <alignment vertical="center"/>
      <protection locked="0"/>
    </xf>
    <xf numFmtId="2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8" fillId="0" borderId="0" xfId="2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4" fontId="4" fillId="0" borderId="0" xfId="0" applyNumberFormat="1" applyFont="1" applyBorder="1" applyAlignment="1" applyProtection="1">
      <alignment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left" vertical="center" wrapText="1"/>
      <protection locked="0"/>
    </xf>
    <xf numFmtId="4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2" applyFont="1" applyFill="1" applyBorder="1" applyAlignment="1" applyProtection="1">
      <alignment horizontal="right" vertical="center"/>
      <protection locked="0"/>
    </xf>
    <xf numFmtId="4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vertical="top" wrapText="1"/>
    </xf>
    <xf numFmtId="0" fontId="4" fillId="0" borderId="0" xfId="0" applyFont="1" applyAlignment="1" applyProtection="1">
      <alignment horizontal="right" vertical="top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/>
    </xf>
    <xf numFmtId="2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1" fontId="1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11" fillId="0" borderId="0" xfId="0" applyFont="1" applyAlignment="1">
      <alignment wrapText="1"/>
    </xf>
    <xf numFmtId="0" fontId="9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5" fillId="0" borderId="0" xfId="0" applyFont="1" applyBorder="1" applyProtection="1">
      <protection locked="0"/>
    </xf>
    <xf numFmtId="4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vertical="center" wrapText="1"/>
      <protection locked="0"/>
    </xf>
    <xf numFmtId="2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2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2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2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11" fillId="0" borderId="0" xfId="0" applyFont="1" applyAlignment="1">
      <alignment horizontal="left" vertical="top" wrapText="1"/>
    </xf>
    <xf numFmtId="4" fontId="11" fillId="0" borderId="0" xfId="0" applyNumberFormat="1" applyFont="1" applyAlignment="1">
      <alignment horizontal="left" vertical="center" wrapText="1"/>
    </xf>
    <xf numFmtId="0" fontId="5" fillId="0" borderId="0" xfId="0" applyFont="1"/>
  </cellXfs>
  <cellStyles count="3">
    <cellStyle name="Обычный" xfId="0" builtinId="0"/>
    <cellStyle name="Обычный 2" xfId="2" xr:uid="{00000000-0005-0000-0000-000001000000}"/>
    <cellStyle name="Обычный 4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118259</xdr:colOff>
      <xdr:row>6</xdr:row>
      <xdr:rowOff>992777</xdr:rowOff>
    </xdr:from>
    <xdr:to>
      <xdr:col>12</xdr:col>
      <xdr:colOff>853440</xdr:colOff>
      <xdr:row>6</xdr:row>
      <xdr:rowOff>1341120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5779" y="2648857"/>
          <a:ext cx="735181" cy="34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47141</xdr:colOff>
      <xdr:row>6</xdr:row>
      <xdr:rowOff>610160</xdr:rowOff>
    </xdr:from>
    <xdr:to>
      <xdr:col>11</xdr:col>
      <xdr:colOff>833121</xdr:colOff>
      <xdr:row>6</xdr:row>
      <xdr:rowOff>1026160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9781" y="2266240"/>
          <a:ext cx="785980" cy="4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"/>
  <sheetViews>
    <sheetView tabSelected="1" topLeftCell="A2" zoomScale="75" zoomScaleNormal="75" workbookViewId="0">
      <selection activeCell="C12" sqref="C12"/>
    </sheetView>
  </sheetViews>
  <sheetFormatPr defaultColWidth="9.109375" defaultRowHeight="13.8" x14ac:dyDescent="0.25"/>
  <cols>
    <col min="1" max="1" width="5.33203125" style="32" customWidth="1"/>
    <col min="2" max="2" width="17" style="11" customWidth="1"/>
    <col min="3" max="3" width="48.6640625" style="11" customWidth="1"/>
    <col min="4" max="4" width="8.5546875" style="11" customWidth="1"/>
    <col min="5" max="5" width="7.33203125" style="11" customWidth="1"/>
    <col min="6" max="6" width="29.6640625" style="11" customWidth="1"/>
    <col min="7" max="7" width="11.109375" style="32" customWidth="1"/>
    <col min="8" max="11" width="16.33203125" style="32" customWidth="1"/>
    <col min="12" max="12" width="13.6640625" style="32" customWidth="1"/>
    <col min="13" max="13" width="14.5546875" style="32" customWidth="1"/>
    <col min="14" max="14" width="13" style="32" customWidth="1"/>
    <col min="15" max="15" width="11.6640625" style="38" customWidth="1"/>
    <col min="16" max="16" width="9.44140625" style="32" bestFit="1" customWidth="1"/>
    <col min="17" max="16384" width="9.109375" style="32"/>
  </cols>
  <sheetData>
    <row r="1" spans="1:15" ht="17.399999999999999" hidden="1" customHeight="1" x14ac:dyDescent="0.25">
      <c r="A1" s="1"/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27"/>
    </row>
    <row r="2" spans="1:15" ht="27.6" customHeight="1" x14ac:dyDescent="0.25">
      <c r="A2" s="40" t="s">
        <v>31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7.6" customHeight="1" x14ac:dyDescent="0.25">
      <c r="A3" s="44" t="s">
        <v>32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28.2" customHeight="1" x14ac:dyDescent="0.25">
      <c r="A4" s="52" t="s">
        <v>4</v>
      </c>
      <c r="B4" s="53"/>
      <c r="C4" s="53"/>
      <c r="D4" s="53"/>
      <c r="E4" s="54"/>
      <c r="F4" s="17" t="s">
        <v>14</v>
      </c>
      <c r="G4" s="41" t="s">
        <v>5</v>
      </c>
      <c r="H4" s="41"/>
      <c r="I4" s="41"/>
      <c r="J4" s="41"/>
      <c r="K4" s="41"/>
      <c r="L4" s="41"/>
      <c r="M4" s="41"/>
      <c r="N4" s="41"/>
      <c r="O4" s="42"/>
    </row>
    <row r="5" spans="1:15" ht="14.4" customHeight="1" x14ac:dyDescent="0.25">
      <c r="A5" s="43" t="s">
        <v>7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2"/>
    </row>
    <row r="6" spans="1:15" ht="56.25" customHeight="1" x14ac:dyDescent="0.25">
      <c r="A6" s="46" t="s">
        <v>1</v>
      </c>
      <c r="B6" s="46" t="s">
        <v>9</v>
      </c>
      <c r="C6" s="46" t="s">
        <v>11</v>
      </c>
      <c r="D6" s="46" t="s">
        <v>8</v>
      </c>
      <c r="E6" s="46" t="s">
        <v>0</v>
      </c>
      <c r="F6" s="63" t="s">
        <v>17</v>
      </c>
      <c r="G6" s="61" t="s">
        <v>21</v>
      </c>
      <c r="H6" s="56" t="s">
        <v>19</v>
      </c>
      <c r="I6" s="57"/>
      <c r="J6" s="58"/>
      <c r="K6" s="28"/>
      <c r="L6" s="48"/>
      <c r="M6" s="49"/>
      <c r="N6" s="59" t="s">
        <v>12</v>
      </c>
      <c r="O6" s="50" t="s">
        <v>6</v>
      </c>
    </row>
    <row r="7" spans="1:15" ht="132.75" customHeight="1" x14ac:dyDescent="0.25">
      <c r="A7" s="47"/>
      <c r="B7" s="47"/>
      <c r="C7" s="47"/>
      <c r="D7" s="47"/>
      <c r="E7" s="47"/>
      <c r="F7" s="64"/>
      <c r="G7" s="61"/>
      <c r="H7" s="13" t="s">
        <v>43</v>
      </c>
      <c r="I7" s="13" t="s">
        <v>44</v>
      </c>
      <c r="J7" s="13" t="s">
        <v>22</v>
      </c>
      <c r="K7" s="13" t="s">
        <v>45</v>
      </c>
      <c r="L7" s="3" t="s">
        <v>2</v>
      </c>
      <c r="M7" s="3" t="s">
        <v>10</v>
      </c>
      <c r="N7" s="60"/>
      <c r="O7" s="51"/>
    </row>
    <row r="8" spans="1:15" ht="15" customHeight="1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31">
        <v>11</v>
      </c>
      <c r="L8" s="4">
        <v>12</v>
      </c>
      <c r="M8" s="4">
        <v>13</v>
      </c>
      <c r="N8" s="4">
        <v>14</v>
      </c>
      <c r="O8" s="31">
        <v>15</v>
      </c>
    </row>
    <row r="9" spans="1:15" ht="55.2" x14ac:dyDescent="0.25">
      <c r="A9" s="5">
        <v>1</v>
      </c>
      <c r="B9" s="5" t="s">
        <v>33</v>
      </c>
      <c r="C9" s="20" t="s">
        <v>34</v>
      </c>
      <c r="D9" s="5" t="s">
        <v>20</v>
      </c>
      <c r="E9" s="5">
        <v>2</v>
      </c>
      <c r="F9" s="19" t="s">
        <v>13</v>
      </c>
      <c r="G9" s="18" t="s">
        <v>13</v>
      </c>
      <c r="H9" s="21">
        <v>10153</v>
      </c>
      <c r="I9" s="21">
        <v>10891.4</v>
      </c>
      <c r="J9" s="39">
        <v>9230</v>
      </c>
      <c r="K9" s="21">
        <f>AVERAGE(H9:J9)</f>
        <v>10091.466666666667</v>
      </c>
      <c r="L9" s="16">
        <f>STDEV(H9:I9:J9)</f>
        <v>832.40750437110603</v>
      </c>
      <c r="M9" s="16">
        <f>L9/K9*100</f>
        <v>8.2486275966272427</v>
      </c>
      <c r="N9" s="6">
        <f t="shared" ref="N9:N15" si="0">MIN(F9:J9)</f>
        <v>9230</v>
      </c>
      <c r="O9" s="7">
        <f>E9*J9</f>
        <v>18460</v>
      </c>
    </row>
    <row r="10" spans="1:15" ht="55.2" x14ac:dyDescent="0.25">
      <c r="A10" s="5">
        <v>2</v>
      </c>
      <c r="B10" s="5" t="s">
        <v>35</v>
      </c>
      <c r="C10" s="20" t="s">
        <v>42</v>
      </c>
      <c r="D10" s="5" t="s">
        <v>36</v>
      </c>
      <c r="E10" s="5">
        <v>3</v>
      </c>
      <c r="F10" s="19" t="s">
        <v>13</v>
      </c>
      <c r="G10" s="18" t="s">
        <v>13</v>
      </c>
      <c r="H10" s="21">
        <v>905.3</v>
      </c>
      <c r="I10" s="21">
        <v>971.14</v>
      </c>
      <c r="J10" s="39">
        <v>823</v>
      </c>
      <c r="K10" s="21">
        <f t="shared" ref="K10:K15" si="1">AVERAGE(H10:J10)</f>
        <v>899.81333333333339</v>
      </c>
      <c r="L10" s="16">
        <f>STDEV(H10:I10:J10)</f>
        <v>74.222250931464828</v>
      </c>
      <c r="M10" s="16">
        <f>L10/K10*100</f>
        <v>8.2486275966272427</v>
      </c>
      <c r="N10" s="6">
        <f t="shared" si="0"/>
        <v>823</v>
      </c>
      <c r="O10" s="7">
        <f t="shared" ref="O10:O15" si="2">E10*J10</f>
        <v>2469</v>
      </c>
    </row>
    <row r="11" spans="1:15" ht="55.2" x14ac:dyDescent="0.25">
      <c r="A11" s="5">
        <v>3</v>
      </c>
      <c r="B11" s="5" t="s">
        <v>33</v>
      </c>
      <c r="C11" s="20" t="s">
        <v>41</v>
      </c>
      <c r="D11" s="5" t="s">
        <v>36</v>
      </c>
      <c r="E11" s="5">
        <v>2</v>
      </c>
      <c r="F11" s="19" t="s">
        <v>13</v>
      </c>
      <c r="G11" s="18" t="s">
        <v>13</v>
      </c>
      <c r="H11" s="21">
        <v>891</v>
      </c>
      <c r="I11" s="21">
        <v>955.8</v>
      </c>
      <c r="J11" s="39">
        <v>810</v>
      </c>
      <c r="K11" s="21">
        <f t="shared" si="1"/>
        <v>885.6</v>
      </c>
      <c r="L11" s="16">
        <f>STDEV(H11:I11:J11)</f>
        <v>73.049845995730863</v>
      </c>
      <c r="M11" s="16">
        <f t="shared" ref="M11:M15" si="3">L11/K11*100</f>
        <v>8.2486275966272427</v>
      </c>
      <c r="N11" s="6">
        <f t="shared" si="0"/>
        <v>810</v>
      </c>
      <c r="O11" s="7">
        <f t="shared" si="2"/>
        <v>1620</v>
      </c>
    </row>
    <row r="12" spans="1:15" ht="55.2" x14ac:dyDescent="0.25">
      <c r="A12" s="5">
        <v>4</v>
      </c>
      <c r="B12" s="5" t="s">
        <v>35</v>
      </c>
      <c r="C12" s="20" t="s">
        <v>37</v>
      </c>
      <c r="D12" s="5" t="s">
        <v>20</v>
      </c>
      <c r="E12" s="5">
        <v>2</v>
      </c>
      <c r="F12" s="19" t="s">
        <v>13</v>
      </c>
      <c r="G12" s="18" t="s">
        <v>13</v>
      </c>
      <c r="H12" s="21">
        <v>2420</v>
      </c>
      <c r="I12" s="21">
        <v>2596</v>
      </c>
      <c r="J12" s="39">
        <v>2200</v>
      </c>
      <c r="K12" s="21">
        <f t="shared" si="1"/>
        <v>2405.3333333333335</v>
      </c>
      <c r="L12" s="16">
        <f>STDEV(H12:I12:J12)</f>
        <v>198.40698912420734</v>
      </c>
      <c r="M12" s="16">
        <f t="shared" si="3"/>
        <v>8.2486275966272444</v>
      </c>
      <c r="N12" s="6">
        <f t="shared" si="0"/>
        <v>2200</v>
      </c>
      <c r="O12" s="7">
        <f t="shared" si="2"/>
        <v>4400</v>
      </c>
    </row>
    <row r="13" spans="1:15" ht="55.2" x14ac:dyDescent="0.25">
      <c r="A13" s="5">
        <v>5</v>
      </c>
      <c r="B13" s="5" t="s">
        <v>35</v>
      </c>
      <c r="C13" s="20" t="s">
        <v>38</v>
      </c>
      <c r="D13" s="5" t="s">
        <v>20</v>
      </c>
      <c r="E13" s="5">
        <v>1</v>
      </c>
      <c r="F13" s="19" t="s">
        <v>13</v>
      </c>
      <c r="G13" s="18" t="s">
        <v>13</v>
      </c>
      <c r="H13" s="21">
        <v>10318</v>
      </c>
      <c r="I13" s="21">
        <v>11068.4</v>
      </c>
      <c r="J13" s="39">
        <v>9380</v>
      </c>
      <c r="K13" s="21">
        <f t="shared" si="1"/>
        <v>10255.466666666667</v>
      </c>
      <c r="L13" s="16">
        <f>STDEV(H13:I13:J13)</f>
        <v>845.93525362957473</v>
      </c>
      <c r="M13" s="16">
        <f t="shared" si="3"/>
        <v>8.2486275966272427</v>
      </c>
      <c r="N13" s="6">
        <f t="shared" si="0"/>
        <v>9380</v>
      </c>
      <c r="O13" s="7">
        <f t="shared" si="2"/>
        <v>9380</v>
      </c>
    </row>
    <row r="14" spans="1:15" ht="55.2" x14ac:dyDescent="0.25">
      <c r="A14" s="5">
        <v>6</v>
      </c>
      <c r="B14" s="5" t="s">
        <v>35</v>
      </c>
      <c r="C14" s="20" t="s">
        <v>39</v>
      </c>
      <c r="D14" s="5" t="s">
        <v>20</v>
      </c>
      <c r="E14" s="5">
        <v>2</v>
      </c>
      <c r="F14" s="19" t="s">
        <v>13</v>
      </c>
      <c r="G14" s="18" t="s">
        <v>13</v>
      </c>
      <c r="H14" s="21">
        <v>7700</v>
      </c>
      <c r="I14" s="21">
        <v>8260</v>
      </c>
      <c r="J14" s="39">
        <v>7000</v>
      </c>
      <c r="K14" s="21">
        <f t="shared" si="1"/>
        <v>7653.333333333333</v>
      </c>
      <c r="L14" s="16">
        <f>STDEV(H14:I14:J14)</f>
        <v>631.29496539520517</v>
      </c>
      <c r="M14" s="16">
        <f t="shared" si="3"/>
        <v>8.2486275966272444</v>
      </c>
      <c r="N14" s="6">
        <f t="shared" si="0"/>
        <v>7000</v>
      </c>
      <c r="O14" s="7">
        <f t="shared" si="2"/>
        <v>14000</v>
      </c>
    </row>
    <row r="15" spans="1:15" ht="60.6" customHeight="1" x14ac:dyDescent="0.25">
      <c r="A15" s="5">
        <v>7</v>
      </c>
      <c r="B15" s="5" t="s">
        <v>35</v>
      </c>
      <c r="C15" s="20" t="s">
        <v>40</v>
      </c>
      <c r="D15" s="5" t="s">
        <v>20</v>
      </c>
      <c r="E15" s="5">
        <v>3</v>
      </c>
      <c r="F15" s="19" t="s">
        <v>13</v>
      </c>
      <c r="G15" s="18" t="s">
        <v>13</v>
      </c>
      <c r="H15" s="21">
        <v>6600</v>
      </c>
      <c r="I15" s="21">
        <v>7080</v>
      </c>
      <c r="J15" s="39">
        <v>6000</v>
      </c>
      <c r="K15" s="21">
        <f t="shared" si="1"/>
        <v>6560</v>
      </c>
      <c r="L15" s="16">
        <f>STDEV(H15:I15:J15)</f>
        <v>541.1099703387473</v>
      </c>
      <c r="M15" s="16">
        <f t="shared" si="3"/>
        <v>8.2486275966272444</v>
      </c>
      <c r="N15" s="6">
        <f t="shared" si="0"/>
        <v>6000</v>
      </c>
      <c r="O15" s="7">
        <f t="shared" si="2"/>
        <v>18000</v>
      </c>
    </row>
    <row r="16" spans="1:15" ht="19.2" customHeight="1" x14ac:dyDescent="0.25">
      <c r="A16" s="55" t="s">
        <v>3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8">
        <f>O15+O14+O13+O12+O11+O10+O9</f>
        <v>68329</v>
      </c>
    </row>
    <row r="17" spans="1:16" ht="19.2" customHeight="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45"/>
      <c r="N17" s="45"/>
      <c r="O17" s="23"/>
    </row>
    <row r="18" spans="1:16" ht="17.25" customHeight="1" x14ac:dyDescent="0.25">
      <c r="A18" s="65" t="s">
        <v>15</v>
      </c>
      <c r="B18" s="65"/>
      <c r="C18" s="65"/>
      <c r="D18" s="65"/>
      <c r="E18" s="65"/>
      <c r="F18" s="65"/>
      <c r="G18" s="65"/>
      <c r="H18" s="15">
        <f>O16</f>
        <v>68329</v>
      </c>
      <c r="I18" s="15"/>
      <c r="J18" s="15"/>
      <c r="K18" s="15"/>
      <c r="L18" s="14"/>
      <c r="M18" s="9"/>
      <c r="N18" s="9"/>
      <c r="O18" s="10"/>
    </row>
    <row r="19" spans="1:16" s="24" customFormat="1" ht="33.75" customHeight="1" x14ac:dyDescent="0.25">
      <c r="A19" s="66" t="s">
        <v>26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33"/>
    </row>
    <row r="20" spans="1:16" s="24" customFormat="1" ht="33.75" customHeight="1" x14ac:dyDescent="0.25">
      <c r="A20" s="66" t="s">
        <v>27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33"/>
    </row>
    <row r="21" spans="1:16" s="24" customFormat="1" ht="50.25" customHeight="1" x14ac:dyDescent="0.25">
      <c r="A21" s="66" t="s">
        <v>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33"/>
    </row>
    <row r="22" spans="1:16" s="24" customFormat="1" ht="21.75" customHeight="1" x14ac:dyDescent="0.25">
      <c r="A22" s="67" t="s">
        <v>47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8"/>
      <c r="N22" s="68"/>
      <c r="O22" s="68"/>
    </row>
    <row r="23" spans="1:16" s="24" customFormat="1" ht="30.75" customHeight="1" x14ac:dyDescent="0.25">
      <c r="A23" s="66" t="s">
        <v>29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26"/>
    </row>
    <row r="24" spans="1:16" s="24" customFormat="1" ht="18.75" customHeight="1" x14ac:dyDescent="0.25">
      <c r="A24" s="66" t="s">
        <v>30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26"/>
    </row>
    <row r="25" spans="1:16" ht="34.950000000000003" hidden="1" customHeight="1" x14ac:dyDescent="0.25">
      <c r="A25" s="11"/>
      <c r="B25" s="12" t="s">
        <v>16</v>
      </c>
      <c r="C25" s="12"/>
      <c r="D25" s="12"/>
      <c r="E25" s="22" t="s">
        <v>18</v>
      </c>
      <c r="F25" s="34">
        <v>319</v>
      </c>
      <c r="G25" s="35"/>
      <c r="O25" s="36"/>
    </row>
    <row r="26" spans="1:16" ht="32.4" customHeight="1" x14ac:dyDescent="0.25">
      <c r="A26" s="11" t="s">
        <v>23</v>
      </c>
      <c r="B26" s="32"/>
      <c r="E26" s="22"/>
      <c r="F26" s="34"/>
      <c r="O26" s="37"/>
    </row>
    <row r="27" spans="1:16" ht="28.2" customHeight="1" x14ac:dyDescent="0.25">
      <c r="A27" s="62" t="s">
        <v>24</v>
      </c>
      <c r="B27" s="62"/>
      <c r="C27" s="24"/>
      <c r="D27" s="24"/>
      <c r="E27" s="24"/>
      <c r="F27" s="24"/>
      <c r="O27" s="38" t="s">
        <v>46</v>
      </c>
    </row>
    <row r="28" spans="1:16" x14ac:dyDescent="0.25">
      <c r="A28" s="29"/>
      <c r="B28" s="29"/>
      <c r="C28" s="24"/>
      <c r="D28" s="24"/>
      <c r="E28" s="24"/>
      <c r="F28" s="24"/>
    </row>
    <row r="29" spans="1:16" x14ac:dyDescent="0.25">
      <c r="A29" s="25" t="s">
        <v>25</v>
      </c>
      <c r="B29" s="25"/>
      <c r="C29" s="25"/>
      <c r="D29" s="25"/>
      <c r="E29" s="25"/>
      <c r="F29" s="25"/>
    </row>
  </sheetData>
  <sheetProtection deleteColumns="0"/>
  <mergeCells count="26">
    <mergeCell ref="E6:E7"/>
    <mergeCell ref="A27:B27"/>
    <mergeCell ref="F6:F7"/>
    <mergeCell ref="A18:G18"/>
    <mergeCell ref="A24:O24"/>
    <mergeCell ref="A19:O19"/>
    <mergeCell ref="A22:O22"/>
    <mergeCell ref="A23:O23"/>
    <mergeCell ref="A20:O20"/>
    <mergeCell ref="A21:O21"/>
    <mergeCell ref="A2:O2"/>
    <mergeCell ref="G4:O4"/>
    <mergeCell ref="A5:O5"/>
    <mergeCell ref="A3:O3"/>
    <mergeCell ref="M17:N17"/>
    <mergeCell ref="C6:C7"/>
    <mergeCell ref="L6:M6"/>
    <mergeCell ref="O6:O7"/>
    <mergeCell ref="A4:E4"/>
    <mergeCell ref="A16:N16"/>
    <mergeCell ref="A6:A7"/>
    <mergeCell ref="B6:B7"/>
    <mergeCell ref="H6:J6"/>
    <mergeCell ref="N6:N7"/>
    <mergeCell ref="G6:G7"/>
    <mergeCell ref="D6:D7"/>
  </mergeCells>
  <pageMargins left="0.19685039370078741" right="0.19685039370078741" top="0.59055118110236227" bottom="0.19685039370078741" header="3.937007874015748E-2" footer="3.937007874015748E-2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2026-05-15T10:42:35Z</dcterms:modified>
</cp:coreProperties>
</file>