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X:\Контракты на 2026\сан.эпид.анализы\"/>
    </mc:Choice>
  </mc:AlternateContent>
  <xr:revisionPtr revIDLastSave="0" documentId="8_{4BC72CC8-7B50-49D1-88A2-A894FFDE33DB}" xr6:coauthVersionLast="36" xr6:coauthVersionMax="36" xr10:uidLastSave="{00000000-0000-0000-0000-000000000000}"/>
  <bookViews>
    <workbookView xWindow="0" yWindow="0" windowWidth="19200" windowHeight="11385" xr2:uid="{00000000-000D-0000-FFFF-FFFF00000000}"/>
  </bookViews>
  <sheets>
    <sheet name="НМЦК" sheetId="1" r:id="rId1"/>
  </sheets>
  <calcPr calcId="191029"/>
  <extLst>
    <ext uri="GoogleSheetsCustomDataVersion2">
      <go:sheetsCustomData xmlns:go="http://customooxmlschemas.google.com/" r:id="rId9" roundtripDataChecksum="vgzY1gulvDqHd6JBZsMqfn7tk4smoF4QdyKfS/a0MUg="/>
    </ext>
  </extLst>
</workbook>
</file>

<file path=xl/calcChain.xml><?xml version="1.0" encoding="utf-8"?>
<calcChain xmlns="http://schemas.openxmlformats.org/spreadsheetml/2006/main">
  <c r="L9" i="1" l="1"/>
  <c r="L10" i="1"/>
  <c r="L11" i="1"/>
  <c r="L12" i="1"/>
  <c r="L13" i="1"/>
  <c r="L14" i="1"/>
  <c r="L15" i="1"/>
  <c r="L16" i="1"/>
  <c r="L17" i="1"/>
  <c r="L18" i="1"/>
  <c r="L19" i="1"/>
  <c r="L20" i="1"/>
  <c r="L21" i="1"/>
  <c r="L8" i="1"/>
  <c r="H8" i="1" l="1"/>
  <c r="J8" i="1" s="1"/>
  <c r="K8" i="1" s="1"/>
  <c r="H9" i="1"/>
  <c r="J9" i="1" s="1"/>
  <c r="K9" i="1" s="1"/>
  <c r="H10" i="1"/>
  <c r="J10" i="1" s="1"/>
  <c r="K10" i="1" s="1"/>
  <c r="H11" i="1"/>
  <c r="J11" i="1" s="1"/>
  <c r="K11" i="1" s="1"/>
  <c r="H12" i="1"/>
  <c r="J12" i="1" s="1"/>
  <c r="K12" i="1" s="1"/>
  <c r="H13" i="1"/>
  <c r="J13" i="1" s="1"/>
  <c r="K13" i="1" s="1"/>
  <c r="H14" i="1"/>
  <c r="J14" i="1" s="1"/>
  <c r="K14" i="1" s="1"/>
  <c r="H15" i="1"/>
  <c r="J15" i="1" s="1"/>
  <c r="K15" i="1" s="1"/>
  <c r="H16" i="1"/>
  <c r="J16" i="1" s="1"/>
  <c r="K16" i="1" s="1"/>
  <c r="H17" i="1"/>
  <c r="J17" i="1" s="1"/>
  <c r="K17" i="1" s="1"/>
  <c r="H18" i="1"/>
  <c r="J18" i="1" s="1"/>
  <c r="K18" i="1" s="1"/>
  <c r="H19" i="1"/>
  <c r="J19" i="1" s="1"/>
  <c r="K19" i="1" s="1"/>
  <c r="H20" i="1"/>
  <c r="J20" i="1" s="1"/>
  <c r="K20" i="1" s="1"/>
  <c r="H21" i="1"/>
  <c r="J21" i="1" s="1"/>
  <c r="K21" i="1" s="1"/>
  <c r="G24" i="1"/>
  <c r="F24" i="1"/>
  <c r="E24" i="1"/>
  <c r="L23" i="1" l="1"/>
  <c r="E6" i="1" l="1"/>
  <c r="E28" i="1" l="1"/>
  <c r="F28" i="1"/>
  <c r="G28" i="1"/>
  <c r="F26" i="1"/>
  <c r="G26" i="1" l="1"/>
  <c r="G6" i="1" s="1"/>
  <c r="F6" i="1"/>
</calcChain>
</file>

<file path=xl/sharedStrings.xml><?xml version="1.0" encoding="utf-8"?>
<sst xmlns="http://schemas.openxmlformats.org/spreadsheetml/2006/main" count="51" uniqueCount="36">
  <si>
    <t xml:space="preserve">Расчет (начальной) максимальной цены контракта </t>
  </si>
  <si>
    <t>!</t>
  </si>
  <si>
    <t>Расчет выполнен на основании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</si>
  <si>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№ п\п</t>
  </si>
  <si>
    <t>Наименование товара/услуги</t>
  </si>
  <si>
    <t>Ед. изм.</t>
  </si>
  <si>
    <t xml:space="preserve">Кол-во
</t>
  </si>
  <si>
    <t>Коммерческое предложение фирма 1 Вх.</t>
  </si>
  <si>
    <t>Коммерческое предложение фирма 2 Вх.</t>
  </si>
  <si>
    <t>Коммерческое предложение фирма 3 Вх.</t>
  </si>
  <si>
    <t>Средняя арифметическая цена, руб
(п.6+п.7+п.8)/3</t>
  </si>
  <si>
    <t>Количество значений (п.6,п.7,п.8)</t>
  </si>
  <si>
    <t>Среднее квадратичное отклонение</t>
  </si>
  <si>
    <t>Коэффициент вариации</t>
  </si>
  <si>
    <t>итого:</t>
  </si>
  <si>
    <r>
      <t>Наименьшая цена</t>
    </r>
    <r>
      <rPr>
        <b/>
        <sz val="11"/>
        <color rgb="FF000000"/>
        <rFont val="Times New Roman"/>
        <family val="1"/>
        <charset val="204"/>
      </rPr>
      <t xml:space="preserve">
</t>
    </r>
  </si>
  <si>
    <t>усл.ед</t>
  </si>
  <si>
    <t>18.02.2025</t>
  </si>
  <si>
    <t>Измерения электромагнитных полей на одном рабочем месте пользователя ПЭВМ компьютерного класса государственного образовательного учреждения</t>
  </si>
  <si>
    <t>Измерения электрической составляющей ЭМП промышленной частоты</t>
  </si>
  <si>
    <t>Измерения магнитной составляющей ЭМП промышленной частоты</t>
  </si>
  <si>
    <t>Измерения параметров микроклимата в
помещении в 1 точке</t>
  </si>
  <si>
    <t>Измерения искусственной освещенности в 1 точке</t>
  </si>
  <si>
    <t xml:space="preserve">Определение взвешенных веществ (пыли) </t>
  </si>
  <si>
    <t xml:space="preserve">Отбор проб воды горячего водоснабжения (до 5 проб на объекте) </t>
  </si>
  <si>
    <t xml:space="preserve">Исследование питьевой воды (мембранный метод) ОМЧ, ОКБ, E.coli </t>
  </si>
  <si>
    <t>Микробиологический показатель -
энтерококки</t>
  </si>
  <si>
    <t xml:space="preserve">Исследование на колифаги (с обогащением) </t>
  </si>
  <si>
    <t>Краткий химический анализ горячей воды (запах, цветность, мутность, водородный показатель (рН), железо общее)</t>
  </si>
  <si>
    <t>Измерение температуры воды систем
централизованного горячего
водоснабжения</t>
  </si>
  <si>
    <t>Отбор проб воды холодного
водоснабжения (до 5 проб на объекте)</t>
  </si>
  <si>
    <t>Краткий химический анализ горячей воды (запах, привкус, цветность, мутность, рН, железо общее, алюминий, окисляемость перманганатная)</t>
  </si>
  <si>
    <t>ООО "ПетроЛаб"</t>
  </si>
  <si>
    <t>ООО "ЭКОЛАБ-ЭКСПЕРТ"</t>
  </si>
  <si>
    <t>АНО "Центр экспертиз и инноваций"</t>
  </si>
  <si>
    <t xml:space="preserve">на оказание комплекса услуг: лабораторные исследования, санитарно-эпидемиологические экспертизы с оценкой по результатам лабораторных исследований, измерений для ГБОУ Гимназия №610 Петроградского района Санкт-Петербурга по адресу: Зверинская улица, дом 35-37, литера А.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</si>
</sst>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#,##0.00_ ;[Red]\-#,##0.00\ "/>
    <numFmt numFmtId="166" formatCode="#,##0.00\ _₽"/>
  </numFmts>
  <fonts count="1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name val="Calibri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04"/>
    </font>
    <font>
      <sz val="8"/>
      <color rgb="FFA5A5A5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00B050"/>
        <bgColor rgb="FF00B050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 applyFont="1" applyAlignment="1"/>
    <xf numFmtId="0" fontId="3" fillId="0" borderId="0" xfId="0" applyFont="1"/>
    <xf numFmtId="0" fontId="11" fillId="0" borderId="0" xfId="0" applyFont="1" applyAlignment="1">
      <alignment vertical="center"/>
    </xf>
    <xf numFmtId="49" fontId="9" fillId="0" borderId="0" xfId="0" applyNumberFormat="1" applyFont="1"/>
    <xf numFmtId="0" fontId="9" fillId="0" borderId="1" xfId="0" applyFont="1" applyBorder="1"/>
    <xf numFmtId="2" fontId="9" fillId="0" borderId="1" xfId="0" applyNumberFormat="1" applyFont="1" applyBorder="1"/>
    <xf numFmtId="4" fontId="10" fillId="0" borderId="1" xfId="0" applyNumberFormat="1" applyFont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wrapText="1"/>
    </xf>
    <xf numFmtId="0" fontId="6" fillId="3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2" fontId="7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1" fillId="0" borderId="0" xfId="0" applyFont="1" applyAlignment="1"/>
    <xf numFmtId="0" fontId="13" fillId="0" borderId="0" xfId="0" applyNumberFormat="1" applyFont="1"/>
    <xf numFmtId="0" fontId="11" fillId="4" borderId="2" xfId="0" applyFont="1" applyFill="1" applyBorder="1" applyAlignment="1">
      <alignment vertical="center"/>
    </xf>
    <xf numFmtId="165" fontId="4" fillId="0" borderId="3" xfId="0" applyNumberFormat="1" applyFont="1" applyBorder="1" applyAlignment="1">
      <alignment horizontal="center" vertical="center" wrapText="1"/>
    </xf>
    <xf numFmtId="165" fontId="4" fillId="0" borderId="3" xfId="0" applyNumberFormat="1" applyFont="1" applyBorder="1" applyAlignment="1">
      <alignment horizontal="center" vertical="center"/>
    </xf>
    <xf numFmtId="165" fontId="14" fillId="5" borderId="3" xfId="0" applyNumberFormat="1" applyFont="1" applyFill="1" applyBorder="1" applyAlignment="1">
      <alignment horizontal="center" vertical="center" wrapText="1"/>
    </xf>
    <xf numFmtId="0" fontId="3" fillId="0" borderId="0" xfId="0" applyNumberFormat="1" applyFont="1"/>
    <xf numFmtId="166" fontId="7" fillId="2" borderId="3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166" fontId="4" fillId="0" borderId="3" xfId="0" applyNumberFormat="1" applyFont="1" applyBorder="1" applyAlignment="1">
      <alignment horizontal="center" vertical="center"/>
    </xf>
    <xf numFmtId="0" fontId="0" fillId="0" borderId="0" xfId="0" applyFont="1" applyAlignment="1"/>
    <xf numFmtId="0" fontId="0" fillId="0" borderId="0" xfId="0" applyFont="1" applyAlignment="1"/>
    <xf numFmtId="0" fontId="15" fillId="0" borderId="3" xfId="0" applyFont="1" applyBorder="1" applyAlignment="1">
      <alignment wrapText="1"/>
    </xf>
    <xf numFmtId="2" fontId="0" fillId="0" borderId="3" xfId="0" applyNumberFormat="1" applyBorder="1" applyAlignment="1">
      <alignment horizontal="center"/>
    </xf>
    <xf numFmtId="166" fontId="7" fillId="0" borderId="3" xfId="0" applyNumberFormat="1" applyFont="1" applyBorder="1" applyAlignment="1">
      <alignment horizontal="center" vertical="center"/>
    </xf>
    <xf numFmtId="166" fontId="4" fillId="0" borderId="3" xfId="0" applyNumberFormat="1" applyFont="1" applyBorder="1" applyAlignment="1">
      <alignment horizontal="center" vertical="center" wrapText="1"/>
    </xf>
    <xf numFmtId="166" fontId="4" fillId="5" borderId="3" xfId="0" applyNumberFormat="1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5" fillId="0" borderId="3" xfId="0" applyFont="1" applyBorder="1"/>
    <xf numFmtId="0" fontId="6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Font="1" applyAlignment="1"/>
    <xf numFmtId="0" fontId="2" fillId="0" borderId="0" xfId="0" applyFont="1" applyAlignment="1">
      <alignment horizontal="center" wrapText="1"/>
    </xf>
    <xf numFmtId="0" fontId="0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/>
    <xf numFmtId="0" fontId="6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12"/>
  <sheetViews>
    <sheetView tabSelected="1" workbookViewId="0">
      <selection activeCell="O6" sqref="O6"/>
    </sheetView>
  </sheetViews>
  <sheetFormatPr defaultColWidth="14.42578125" defaultRowHeight="15" customHeight="1" x14ac:dyDescent="0.25"/>
  <cols>
    <col min="1" max="1" width="8.7109375" customWidth="1"/>
    <col min="2" max="2" width="36.85546875" customWidth="1"/>
    <col min="3" max="4" width="8.7109375" customWidth="1"/>
    <col min="5" max="5" width="11" customWidth="1"/>
    <col min="6" max="6" width="11.28515625" customWidth="1"/>
    <col min="7" max="7" width="11.5703125" customWidth="1"/>
    <col min="8" max="8" width="10.7109375" customWidth="1"/>
    <col min="9" max="9" width="8.7109375" customWidth="1"/>
    <col min="10" max="10" width="12.85546875" customWidth="1"/>
    <col min="11" max="11" width="8.7109375" customWidth="1"/>
    <col min="12" max="12" width="14.28515625" customWidth="1"/>
    <col min="13" max="26" width="8.7109375" customWidth="1"/>
  </cols>
  <sheetData>
    <row r="1" spans="1:14" ht="15" customHeight="1" x14ac:dyDescent="0.25">
      <c r="A1" s="34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14" ht="45.75" customHeight="1" x14ac:dyDescent="0.25">
      <c r="A2" s="36" t="s">
        <v>35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1" t="s">
        <v>1</v>
      </c>
    </row>
    <row r="3" spans="1:14" ht="20.25" customHeight="1" x14ac:dyDescent="0.25">
      <c r="A3" s="38" t="s">
        <v>2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</row>
    <row r="4" spans="1:14" ht="24.75" customHeight="1" x14ac:dyDescent="0.25">
      <c r="A4" s="39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</row>
    <row r="5" spans="1:14" ht="86.25" x14ac:dyDescent="0.25">
      <c r="A5" s="33" t="s">
        <v>3</v>
      </c>
      <c r="B5" s="40" t="s">
        <v>4</v>
      </c>
      <c r="C5" s="33" t="s">
        <v>5</v>
      </c>
      <c r="D5" s="33" t="s">
        <v>6</v>
      </c>
      <c r="E5" s="7" t="s">
        <v>7</v>
      </c>
      <c r="F5" s="7" t="s">
        <v>8</v>
      </c>
      <c r="G5" s="7" t="s">
        <v>9</v>
      </c>
      <c r="H5" s="31" t="s">
        <v>10</v>
      </c>
      <c r="I5" s="33" t="s">
        <v>11</v>
      </c>
      <c r="J5" s="33" t="s">
        <v>12</v>
      </c>
      <c r="K5" s="33" t="s">
        <v>13</v>
      </c>
      <c r="L5" s="33" t="s">
        <v>15</v>
      </c>
    </row>
    <row r="6" spans="1:14" ht="57" x14ac:dyDescent="0.25">
      <c r="A6" s="32"/>
      <c r="B6" s="32"/>
      <c r="C6" s="32"/>
      <c r="D6" s="32"/>
      <c r="E6" s="8" t="str">
        <f>" "&amp;НМЦК!E26&amp;"-05.02 от "&amp;НМЦК!E27&amp;""</f>
        <v xml:space="preserve"> 62-05.02 от 18.02.2025</v>
      </c>
      <c r="F6" s="8" t="str">
        <f>" "&amp;НМЦК!F26&amp;"-05.02 от "&amp;НМЦК!F27&amp;""</f>
        <v xml:space="preserve"> 63-05.02 от 18.02.2025</v>
      </c>
      <c r="G6" s="8" t="str">
        <f>" "&amp;НМЦК!G26&amp;"-05.02 от "&amp;НМЦК!G27&amp;""</f>
        <v xml:space="preserve"> 64-05.02 от 18.02.2025</v>
      </c>
      <c r="H6" s="32"/>
      <c r="I6" s="32"/>
      <c r="J6" s="32"/>
      <c r="K6" s="32"/>
      <c r="L6" s="32"/>
      <c r="N6" s="14"/>
    </row>
    <row r="7" spans="1:14" x14ac:dyDescent="0.25">
      <c r="A7" s="9">
        <v>1</v>
      </c>
      <c r="B7" s="9">
        <v>2</v>
      </c>
      <c r="C7" s="9">
        <v>3</v>
      </c>
      <c r="D7" s="9">
        <v>4</v>
      </c>
      <c r="E7" s="9">
        <v>5</v>
      </c>
      <c r="F7" s="10">
        <v>6</v>
      </c>
      <c r="G7" s="10">
        <v>7</v>
      </c>
      <c r="H7" s="11">
        <v>8</v>
      </c>
      <c r="I7" s="10">
        <v>9</v>
      </c>
      <c r="J7" s="10">
        <v>10</v>
      </c>
      <c r="K7" s="10">
        <v>11</v>
      </c>
      <c r="L7" s="10">
        <v>12</v>
      </c>
    </row>
    <row r="8" spans="1:14" s="24" customFormat="1" ht="80.25" customHeight="1" x14ac:dyDescent="0.25">
      <c r="A8" s="9">
        <v>1</v>
      </c>
      <c r="B8" s="26" t="s">
        <v>18</v>
      </c>
      <c r="C8" s="22" t="s">
        <v>16</v>
      </c>
      <c r="D8" s="27">
        <v>12</v>
      </c>
      <c r="E8" s="28">
        <v>950</v>
      </c>
      <c r="F8" s="21">
        <v>1200</v>
      </c>
      <c r="G8" s="21">
        <v>1100</v>
      </c>
      <c r="H8" s="29">
        <f t="shared" ref="H8:H21" si="0">ROUND((E8+F8+G8)/3,2)</f>
        <v>1083.33</v>
      </c>
      <c r="I8" s="29">
        <v>3</v>
      </c>
      <c r="J8" s="29">
        <f t="shared" ref="J8:J21" si="1">((((E8-H8)^2)+((F8-H8)^2)+((G8-H8)^2))/(I8-1))^(1/2)</f>
        <v>125.83057398740577</v>
      </c>
      <c r="K8" s="29">
        <f t="shared" ref="K8:K21" si="2">(J8/H8)*100</f>
        <v>11.615165645500982</v>
      </c>
      <c r="L8" s="30">
        <f>E8*D8</f>
        <v>11400</v>
      </c>
    </row>
    <row r="9" spans="1:14" s="24" customFormat="1" ht="46.5" customHeight="1" x14ac:dyDescent="0.25">
      <c r="A9" s="9">
        <v>2</v>
      </c>
      <c r="B9" s="26" t="s">
        <v>19</v>
      </c>
      <c r="C9" s="22" t="s">
        <v>16</v>
      </c>
      <c r="D9" s="27">
        <v>1</v>
      </c>
      <c r="E9" s="28">
        <v>900</v>
      </c>
      <c r="F9" s="21">
        <v>1000</v>
      </c>
      <c r="G9" s="21">
        <v>950</v>
      </c>
      <c r="H9" s="29">
        <f t="shared" si="0"/>
        <v>950</v>
      </c>
      <c r="I9" s="29">
        <v>3</v>
      </c>
      <c r="J9" s="29">
        <f t="shared" si="1"/>
        <v>50</v>
      </c>
      <c r="K9" s="29">
        <f t="shared" si="2"/>
        <v>5.2631578947368416</v>
      </c>
      <c r="L9" s="30">
        <f t="shared" ref="L9:L21" si="3">E9*D9</f>
        <v>900</v>
      </c>
    </row>
    <row r="10" spans="1:14" s="24" customFormat="1" ht="30" x14ac:dyDescent="0.25">
      <c r="A10" s="9">
        <v>3</v>
      </c>
      <c r="B10" s="26" t="s">
        <v>20</v>
      </c>
      <c r="C10" s="22" t="s">
        <v>16</v>
      </c>
      <c r="D10" s="27">
        <v>1</v>
      </c>
      <c r="E10" s="28">
        <v>900</v>
      </c>
      <c r="F10" s="21">
        <v>1000</v>
      </c>
      <c r="G10" s="21">
        <v>950</v>
      </c>
      <c r="H10" s="29">
        <f t="shared" si="0"/>
        <v>950</v>
      </c>
      <c r="I10" s="29">
        <v>3</v>
      </c>
      <c r="J10" s="29">
        <f t="shared" si="1"/>
        <v>50</v>
      </c>
      <c r="K10" s="29">
        <f t="shared" si="2"/>
        <v>5.2631578947368416</v>
      </c>
      <c r="L10" s="30">
        <f t="shared" si="3"/>
        <v>900</v>
      </c>
    </row>
    <row r="11" spans="1:14" s="24" customFormat="1" ht="34.5" customHeight="1" x14ac:dyDescent="0.25">
      <c r="A11" s="9">
        <v>4</v>
      </c>
      <c r="B11" s="26" t="s">
        <v>21</v>
      </c>
      <c r="C11" s="22" t="s">
        <v>16</v>
      </c>
      <c r="D11" s="27">
        <v>24</v>
      </c>
      <c r="E11" s="28">
        <v>700</v>
      </c>
      <c r="F11" s="21">
        <v>720</v>
      </c>
      <c r="G11" s="21">
        <v>680</v>
      </c>
      <c r="H11" s="29">
        <f t="shared" si="0"/>
        <v>700</v>
      </c>
      <c r="I11" s="29">
        <v>3</v>
      </c>
      <c r="J11" s="29">
        <f t="shared" si="1"/>
        <v>20</v>
      </c>
      <c r="K11" s="29">
        <f t="shared" si="2"/>
        <v>2.8571428571428572</v>
      </c>
      <c r="L11" s="30">
        <f t="shared" si="3"/>
        <v>16800</v>
      </c>
    </row>
    <row r="12" spans="1:14" s="24" customFormat="1" ht="30" x14ac:dyDescent="0.25">
      <c r="A12" s="9">
        <v>5</v>
      </c>
      <c r="B12" s="26" t="s">
        <v>22</v>
      </c>
      <c r="C12" s="22" t="s">
        <v>16</v>
      </c>
      <c r="D12" s="27">
        <v>60</v>
      </c>
      <c r="E12" s="28">
        <v>650</v>
      </c>
      <c r="F12" s="21">
        <v>750</v>
      </c>
      <c r="G12" s="21">
        <v>640</v>
      </c>
      <c r="H12" s="29">
        <f t="shared" si="0"/>
        <v>680</v>
      </c>
      <c r="I12" s="29">
        <v>3</v>
      </c>
      <c r="J12" s="29">
        <f t="shared" si="1"/>
        <v>60.827625302982199</v>
      </c>
      <c r="K12" s="29">
        <f t="shared" si="2"/>
        <v>8.9452390151444412</v>
      </c>
      <c r="L12" s="30">
        <f t="shared" si="3"/>
        <v>39000</v>
      </c>
    </row>
    <row r="13" spans="1:14" s="24" customFormat="1" ht="30" x14ac:dyDescent="0.25">
      <c r="A13" s="9">
        <v>6</v>
      </c>
      <c r="B13" s="26" t="s">
        <v>23</v>
      </c>
      <c r="C13" s="22" t="s">
        <v>16</v>
      </c>
      <c r="D13" s="27">
        <v>1</v>
      </c>
      <c r="E13" s="28">
        <v>1100</v>
      </c>
      <c r="F13" s="21">
        <v>1200</v>
      </c>
      <c r="G13" s="21">
        <v>1150</v>
      </c>
      <c r="H13" s="29">
        <f t="shared" si="0"/>
        <v>1150</v>
      </c>
      <c r="I13" s="29">
        <v>3</v>
      </c>
      <c r="J13" s="29">
        <f t="shared" si="1"/>
        <v>50</v>
      </c>
      <c r="K13" s="29">
        <f t="shared" si="2"/>
        <v>4.3478260869565215</v>
      </c>
      <c r="L13" s="30">
        <f t="shared" si="3"/>
        <v>1100</v>
      </c>
    </row>
    <row r="14" spans="1:14" s="24" customFormat="1" ht="30" x14ac:dyDescent="0.25">
      <c r="A14" s="9">
        <v>7</v>
      </c>
      <c r="B14" s="26" t="s">
        <v>24</v>
      </c>
      <c r="C14" s="22" t="s">
        <v>16</v>
      </c>
      <c r="D14" s="27">
        <v>1</v>
      </c>
      <c r="E14" s="28">
        <v>2900</v>
      </c>
      <c r="F14" s="21">
        <v>3500</v>
      </c>
      <c r="G14" s="21">
        <v>3100</v>
      </c>
      <c r="H14" s="29">
        <f t="shared" si="0"/>
        <v>3166.67</v>
      </c>
      <c r="I14" s="29">
        <v>3</v>
      </c>
      <c r="J14" s="29">
        <f t="shared" si="1"/>
        <v>305.50504635766657</v>
      </c>
      <c r="K14" s="29">
        <f t="shared" si="2"/>
        <v>9.6475176244340766</v>
      </c>
      <c r="L14" s="30">
        <f t="shared" si="3"/>
        <v>2900</v>
      </c>
    </row>
    <row r="15" spans="1:14" s="24" customFormat="1" ht="33.75" customHeight="1" x14ac:dyDescent="0.25">
      <c r="A15" s="9">
        <v>8</v>
      </c>
      <c r="B15" s="26" t="s">
        <v>25</v>
      </c>
      <c r="C15" s="22" t="s">
        <v>16</v>
      </c>
      <c r="D15" s="27">
        <v>4</v>
      </c>
      <c r="E15" s="28">
        <v>1250</v>
      </c>
      <c r="F15" s="21">
        <v>1300</v>
      </c>
      <c r="G15" s="21">
        <v>1350</v>
      </c>
      <c r="H15" s="29">
        <f t="shared" si="0"/>
        <v>1300</v>
      </c>
      <c r="I15" s="29">
        <v>3</v>
      </c>
      <c r="J15" s="29">
        <f t="shared" si="1"/>
        <v>50</v>
      </c>
      <c r="K15" s="29">
        <f t="shared" si="2"/>
        <v>3.8461538461538463</v>
      </c>
      <c r="L15" s="30">
        <f t="shared" si="3"/>
        <v>5000</v>
      </c>
    </row>
    <row r="16" spans="1:14" s="24" customFormat="1" ht="30" x14ac:dyDescent="0.25">
      <c r="A16" s="9">
        <v>9</v>
      </c>
      <c r="B16" s="26" t="s">
        <v>26</v>
      </c>
      <c r="C16" s="22" t="s">
        <v>16</v>
      </c>
      <c r="D16" s="27">
        <v>4</v>
      </c>
      <c r="E16" s="28">
        <v>400</v>
      </c>
      <c r="F16" s="21">
        <v>700</v>
      </c>
      <c r="G16" s="21">
        <v>500</v>
      </c>
      <c r="H16" s="29">
        <f t="shared" si="0"/>
        <v>533.33000000000004</v>
      </c>
      <c r="I16" s="29">
        <v>3</v>
      </c>
      <c r="J16" s="29">
        <f t="shared" si="1"/>
        <v>152.75252321974915</v>
      </c>
      <c r="K16" s="29">
        <f t="shared" si="2"/>
        <v>28.641277111684911</v>
      </c>
      <c r="L16" s="30">
        <f t="shared" si="3"/>
        <v>1600</v>
      </c>
    </row>
    <row r="17" spans="1:12" s="24" customFormat="1" ht="30" x14ac:dyDescent="0.25">
      <c r="A17" s="9">
        <v>10</v>
      </c>
      <c r="B17" s="26" t="s">
        <v>27</v>
      </c>
      <c r="C17" s="22" t="s">
        <v>16</v>
      </c>
      <c r="D17" s="27">
        <v>4</v>
      </c>
      <c r="E17" s="28">
        <v>800</v>
      </c>
      <c r="F17" s="21">
        <v>900</v>
      </c>
      <c r="G17" s="21">
        <v>900</v>
      </c>
      <c r="H17" s="29">
        <f t="shared" si="0"/>
        <v>866.67</v>
      </c>
      <c r="I17" s="29">
        <v>3</v>
      </c>
      <c r="J17" s="29">
        <f t="shared" si="1"/>
        <v>57.735027063300144</v>
      </c>
      <c r="K17" s="29">
        <f t="shared" si="2"/>
        <v>6.6617082699643628</v>
      </c>
      <c r="L17" s="30">
        <f t="shared" si="3"/>
        <v>3200</v>
      </c>
    </row>
    <row r="18" spans="1:12" s="24" customFormat="1" ht="63.75" customHeight="1" x14ac:dyDescent="0.25">
      <c r="A18" s="9">
        <v>11</v>
      </c>
      <c r="B18" s="26" t="s">
        <v>28</v>
      </c>
      <c r="C18" s="22" t="s">
        <v>16</v>
      </c>
      <c r="D18" s="27">
        <v>2</v>
      </c>
      <c r="E18" s="28">
        <v>2100</v>
      </c>
      <c r="F18" s="21">
        <v>2400</v>
      </c>
      <c r="G18" s="21">
        <v>2300</v>
      </c>
      <c r="H18" s="29">
        <f t="shared" si="0"/>
        <v>2266.67</v>
      </c>
      <c r="I18" s="29">
        <v>3</v>
      </c>
      <c r="J18" s="29">
        <f t="shared" si="1"/>
        <v>152.75252321974915</v>
      </c>
      <c r="K18" s="29">
        <f t="shared" si="2"/>
        <v>6.739071996353645</v>
      </c>
      <c r="L18" s="30">
        <f t="shared" si="3"/>
        <v>4200</v>
      </c>
    </row>
    <row r="19" spans="1:12" s="24" customFormat="1" ht="47.25" customHeight="1" x14ac:dyDescent="0.25">
      <c r="A19" s="9">
        <v>12</v>
      </c>
      <c r="B19" s="26" t="s">
        <v>29</v>
      </c>
      <c r="C19" s="22" t="s">
        <v>16</v>
      </c>
      <c r="D19" s="27">
        <v>2</v>
      </c>
      <c r="E19" s="28">
        <v>550</v>
      </c>
      <c r="F19" s="21">
        <v>900</v>
      </c>
      <c r="G19" s="21">
        <v>600</v>
      </c>
      <c r="H19" s="29">
        <f t="shared" si="0"/>
        <v>683.33</v>
      </c>
      <c r="I19" s="29">
        <v>3</v>
      </c>
      <c r="J19" s="29">
        <f t="shared" si="1"/>
        <v>189.29694490403168</v>
      </c>
      <c r="K19" s="29">
        <f t="shared" si="2"/>
        <v>27.702127069502534</v>
      </c>
      <c r="L19" s="30">
        <f t="shared" si="3"/>
        <v>1100</v>
      </c>
    </row>
    <row r="20" spans="1:12" s="24" customFormat="1" ht="30" x14ac:dyDescent="0.25">
      <c r="A20" s="9">
        <v>13</v>
      </c>
      <c r="B20" s="26" t="s">
        <v>30</v>
      </c>
      <c r="C20" s="22" t="s">
        <v>16</v>
      </c>
      <c r="D20" s="27">
        <v>1</v>
      </c>
      <c r="E20" s="28">
        <v>2900</v>
      </c>
      <c r="F20" s="21">
        <v>3500</v>
      </c>
      <c r="G20" s="21">
        <v>3100</v>
      </c>
      <c r="H20" s="29">
        <f t="shared" si="0"/>
        <v>3166.67</v>
      </c>
      <c r="I20" s="29">
        <v>3</v>
      </c>
      <c r="J20" s="29">
        <f t="shared" si="1"/>
        <v>305.50504635766657</v>
      </c>
      <c r="K20" s="29">
        <f t="shared" si="2"/>
        <v>9.6475176244340766</v>
      </c>
      <c r="L20" s="30">
        <f t="shared" si="3"/>
        <v>2900</v>
      </c>
    </row>
    <row r="21" spans="1:12" s="24" customFormat="1" ht="62.25" customHeight="1" x14ac:dyDescent="0.25">
      <c r="A21" s="9">
        <v>14</v>
      </c>
      <c r="B21" s="26" t="s">
        <v>31</v>
      </c>
      <c r="C21" s="22" t="s">
        <v>16</v>
      </c>
      <c r="D21" s="27">
        <v>2</v>
      </c>
      <c r="E21" s="28">
        <v>2400</v>
      </c>
      <c r="F21" s="21">
        <v>2800</v>
      </c>
      <c r="G21" s="21">
        <v>2500</v>
      </c>
      <c r="H21" s="29">
        <f t="shared" si="0"/>
        <v>2566.67</v>
      </c>
      <c r="I21" s="29">
        <v>3</v>
      </c>
      <c r="J21" s="29">
        <f t="shared" si="1"/>
        <v>208.16659998664531</v>
      </c>
      <c r="K21" s="29">
        <f t="shared" si="2"/>
        <v>8.1103764795102329</v>
      </c>
      <c r="L21" s="30">
        <f t="shared" si="3"/>
        <v>4800</v>
      </c>
    </row>
    <row r="22" spans="1:12" s="25" customFormat="1" x14ac:dyDescent="0.25">
      <c r="A22" s="9"/>
      <c r="B22" s="26"/>
      <c r="C22" s="22"/>
      <c r="D22" s="27"/>
      <c r="E22" s="23"/>
      <c r="F22" s="21"/>
      <c r="G22" s="21"/>
      <c r="H22" s="29"/>
      <c r="I22" s="29"/>
      <c r="J22" s="29"/>
      <c r="K22" s="29"/>
      <c r="L22" s="30"/>
    </row>
    <row r="23" spans="1:12" x14ac:dyDescent="0.25">
      <c r="A23" s="12"/>
      <c r="B23" s="12"/>
      <c r="C23" s="13"/>
      <c r="D23" s="18"/>
      <c r="E23" s="17"/>
      <c r="F23" s="17"/>
      <c r="G23" s="17"/>
      <c r="H23" s="17"/>
      <c r="I23" s="18"/>
      <c r="J23" s="17" t="s">
        <v>14</v>
      </c>
      <c r="K23" s="17"/>
      <c r="L23" s="19">
        <f>SUM(L8:L21)</f>
        <v>95800</v>
      </c>
    </row>
    <row r="24" spans="1:12" x14ac:dyDescent="0.25">
      <c r="A24" s="4"/>
      <c r="B24" s="4"/>
      <c r="C24" s="5"/>
      <c r="D24" s="4"/>
      <c r="E24" s="6">
        <f>SUMPRODUCT(D8:D21,E8:E21)</f>
        <v>95800</v>
      </c>
      <c r="F24" s="6">
        <f>SUMPRODUCT(D8:D21,F8:F21)</f>
        <v>110680</v>
      </c>
      <c r="G24" s="6">
        <f>SUMPRODUCT(D8:D21,G8:G21)</f>
        <v>98970</v>
      </c>
      <c r="H24" s="4"/>
      <c r="I24" s="4"/>
      <c r="J24" s="4"/>
      <c r="K24" s="4"/>
      <c r="L24" s="4"/>
    </row>
    <row r="25" spans="1:12" ht="15.75" x14ac:dyDescent="0.25">
      <c r="E25" s="16" t="s">
        <v>32</v>
      </c>
      <c r="F25" s="16" t="s">
        <v>33</v>
      </c>
      <c r="G25" s="16" t="s">
        <v>34</v>
      </c>
      <c r="H25" s="2"/>
    </row>
    <row r="26" spans="1:12" x14ac:dyDescent="0.25">
      <c r="E26" s="20">
        <v>62</v>
      </c>
      <c r="F26" s="1">
        <f t="shared" ref="F26:G26" si="4">E26+1</f>
        <v>63</v>
      </c>
      <c r="G26" s="1">
        <f t="shared" si="4"/>
        <v>64</v>
      </c>
    </row>
    <row r="27" spans="1:12" x14ac:dyDescent="0.25">
      <c r="E27" s="3" t="s">
        <v>17</v>
      </c>
      <c r="F27" s="3" t="s">
        <v>17</v>
      </c>
      <c r="G27" s="3" t="s">
        <v>17</v>
      </c>
      <c r="H27" s="3"/>
    </row>
    <row r="28" spans="1:12" x14ac:dyDescent="0.25">
      <c r="E28" s="15" t="str">
        <f>E27</f>
        <v>18.02.2025</v>
      </c>
      <c r="F28" s="15" t="str">
        <f>F27</f>
        <v>18.02.2025</v>
      </c>
      <c r="G28" s="15" t="str">
        <f>G27</f>
        <v>18.02.2025</v>
      </c>
    </row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</sheetData>
  <mergeCells count="12">
    <mergeCell ref="H5:H6"/>
    <mergeCell ref="I5:I6"/>
    <mergeCell ref="J5:J6"/>
    <mergeCell ref="K5:K6"/>
    <mergeCell ref="A1:L1"/>
    <mergeCell ref="A2:L2"/>
    <mergeCell ref="A3:L4"/>
    <mergeCell ref="A5:A6"/>
    <mergeCell ref="B5:B6"/>
    <mergeCell ref="C5:C6"/>
    <mergeCell ref="D5:D6"/>
    <mergeCell ref="L5:L6"/>
  </mergeCells>
  <pageMargins left="0.7" right="0.7" top="0.75" bottom="0.75" header="0" footer="0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Шокирова Махлие Зохиджон Кызы</dc:creator>
  <cp:lastModifiedBy>Шокирова Махлие Зохиджон Кызы</cp:lastModifiedBy>
  <cp:lastPrinted>2024-12-05T12:05:40Z</cp:lastPrinted>
  <dcterms:created xsi:type="dcterms:W3CDTF">2015-06-05T18:19:34Z</dcterms:created>
  <dcterms:modified xsi:type="dcterms:W3CDTF">2026-05-15T10:52:39Z</dcterms:modified>
</cp:coreProperties>
</file>