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mirnovaEU\Downloads\"/>
    </mc:Choice>
  </mc:AlternateContent>
  <xr:revisionPtr revIDLastSave="0" documentId="13_ncr:1_{BF629A33-FB96-44B0-A949-B5DAAA028574}" xr6:coauthVersionLast="36" xr6:coauthVersionMax="36" xr10:uidLastSave="{00000000-0000-0000-0000-000000000000}"/>
  <bookViews>
    <workbookView showSheetTabs="0" xWindow="0" yWindow="0" windowWidth="28800" windowHeight="12225" xr2:uid="{00000000-000D-0000-FFFF-FFFF00000000}"/>
  </bookViews>
  <sheets>
    <sheet name="Обосн.НМЦК от 100т.р.(к сл.зап)" sheetId="4" r:id="rId1"/>
  </sheets>
  <definedNames>
    <definedName name="_Hlk127884942" localSheetId="0">'Обосн.НМЦК от 100т.р.(к сл.зап)'!#REF!</definedName>
    <definedName name="_Hlk80264387" localSheetId="0">'Обосн.НМЦК от 100т.р.(к сл.зап)'!#REF!</definedName>
    <definedName name="_Hlk80264964" localSheetId="0">'Обосн.НМЦК от 100т.р.(к сл.зап)'!#REF!</definedName>
    <definedName name="_Hlk80265529" localSheetId="0">'Обосн.НМЦК от 100т.р.(к сл.зап)'!$B$21</definedName>
    <definedName name="_Hlk80265764" localSheetId="0">'Обосн.НМЦК от 100т.р.(к сл.зап)'!$B$25</definedName>
    <definedName name="_Hlk80265796" localSheetId="0">'Обосн.НМЦК от 100т.р.(к сл.зап)'!$B$30</definedName>
    <definedName name="_Hlk80267400" localSheetId="0">'Обосн.НМЦК от 100т.р.(к сл.зап)'!$B$41</definedName>
    <definedName name="_Hlk95821470" localSheetId="0">'Обосн.НМЦК от 100т.р.(к сл.зап)'!#REF!</definedName>
    <definedName name="_Hlk95821518" localSheetId="0">'Обосн.НМЦК от 100т.р.(к сл.зап)'!#REF!</definedName>
    <definedName name="_Hlk95920884" localSheetId="0">'Обосн.НМЦК от 100т.р.(к сл.зап)'!#REF!</definedName>
    <definedName name="_Hlk95920896" localSheetId="0">'Обосн.НМЦК от 100т.р.(к сл.зап)'!#REF!</definedName>
    <definedName name="_xlnm.Print_Area" localSheetId="0">'Обосн.НМЦК от 100т.р.(к сл.зап)'!$A$1:$O$25</definedName>
  </definedNames>
  <calcPr calcId="191029"/>
</workbook>
</file>

<file path=xl/calcChain.xml><?xml version="1.0" encoding="utf-8"?>
<calcChain xmlns="http://schemas.openxmlformats.org/spreadsheetml/2006/main">
  <c r="M15" i="4" l="1"/>
  <c r="J15" i="4"/>
  <c r="J14" i="4"/>
  <c r="L15" i="4" l="1"/>
  <c r="L14" i="4"/>
  <c r="M14" i="4" s="1"/>
  <c r="K14" i="4"/>
  <c r="I14" i="4"/>
  <c r="J16" i="4" s="1"/>
  <c r="E15" i="4"/>
  <c r="D15" i="4"/>
  <c r="C15" i="4"/>
  <c r="I15" i="4" l="1"/>
  <c r="K15" i="4" l="1"/>
</calcChain>
</file>

<file path=xl/sharedStrings.xml><?xml version="1.0" encoding="utf-8"?>
<sst xmlns="http://schemas.openxmlformats.org/spreadsheetml/2006/main" count="39" uniqueCount="37">
  <si>
    <t>Определение и обоснование НМЦК методом сопоставимых рыночных цен (анализа рынка)</t>
  </si>
  <si>
    <t>с осуществлением сбора и анализа общедоступной ценовой информации</t>
  </si>
  <si>
    <t xml:space="preserve">где:
 - НМЦК, определяемая методом сопоставимых рыночных цен (анализа рынка);
v - количество (объем) закупаемого товара (работы, услуги);
n - количество значений, используемых в расчете;
i - номер источника ценовой информации;
 - цена единицы товара, работы, услуги, представленная в источнике с номером i, скорректированная с учетом коэффициентов (индексов), применяемых для пересчета цен товаров, работ, услуг с учетом различий в характеристиках товаров, коммерческих и (или) финансовых условий поставок товаров, выполнения работ, оказания услуг, определяемых в соответствии с пунктом 3.17 Методических рекомендаций.
</t>
  </si>
  <si>
    <t>№ п/п</t>
  </si>
  <si>
    <t>Наименование товара (работы, услуги)</t>
  </si>
  <si>
    <t>Номер источника ценовой информации  (ИЦИ №i) и цена единицы товара, работы, услуги, представленная i-тым ИЦИ (Цi), руб.</t>
  </si>
  <si>
    <t>n - кол-во значений, используемых в расчете (кол-во ответов ИЦИ)</t>
  </si>
  <si>
    <t>Определение однородности совокупности значений выявленных цен</t>
  </si>
  <si>
    <t>&lt;ц - средн. арифм. величина цены единицы прод-ции, руб.</t>
  </si>
  <si>
    <t>Среднее квадратичное отклонение</t>
  </si>
  <si>
    <t xml:space="preserve">Начальная (максимальная) цена контракта (договора) </t>
  </si>
  <si>
    <t xml:space="preserve"> СОСТАВИЛ </t>
  </si>
  <si>
    <t xml:space="preserve"> ПРОВЕРИЛ</t>
  </si>
  <si>
    <t>КОСГУ 
(заполняется 
бухгалтерией)</t>
  </si>
  <si>
    <t>Расчет начальной (максимальной) цены контракта</t>
  </si>
  <si>
    <t xml:space="preserve">v - кол-во (объем) закупаемого товара (работы, услуги) </t>
  </si>
  <si>
    <t>Ед. изм. товара (работы, услуги) по ОКЕИ</t>
  </si>
  <si>
    <t>КТРУ/ОКПД2/ ККН</t>
  </si>
  <si>
    <r>
      <t xml:space="preserve">V - коэф-нт вариации </t>
    </r>
    <r>
      <rPr>
        <i/>
        <sz val="10"/>
        <color indexed="8"/>
        <rFont val="Times New Roman"/>
        <family val="1"/>
        <charset val="204"/>
      </rPr>
      <t>(не должен превышать 33%)</t>
    </r>
  </si>
  <si>
    <t>шт.</t>
  </si>
  <si>
    <t>Приложение № 1
 к служебной записке</t>
  </si>
  <si>
    <t>&lt;ц - цены единицы прод-ции, руб., в соответствии с ИЦИ на минимальную сумму</t>
  </si>
  <si>
    <t>Наименьшая цена договора (контракта), заключаемого с единственным поставщиком, в соответствии с ценой наименьшего ИЦИ</t>
  </si>
  <si>
    <t xml:space="preserve">Иформация из сети "Интернет", сайт: ___1___                                                                       </t>
  </si>
  <si>
    <t xml:space="preserve">Иформация из сети "Интернет", сайт: ___2___        </t>
  </si>
  <si>
    <t xml:space="preserve">Иформация из сети "Интернет", сайт: ___3___         </t>
  </si>
  <si>
    <t xml:space="preserve">Начальная (максимальная) цена контракта сформирована в соответствии с Методическими рекомендациями по применению методов определения начальной (максимальной) цены контракта, цены контракта, заключаемого с единственными Поставщиком (подрядчиком, исполнителем), утвержденными приказом Минэкономразвития России от 02.10.2013 № 567 (далее – Методические рекомендации).
Начальная максимальная цена Контракта рассчитана методом сопоставимых рыночных цен (анализа рынка).
Начальная (максимальная) цена контракта НМЦК рассчитана Заказчиком по формуле, определенной п. 3.21 Методических рекомендаций.
</t>
  </si>
  <si>
    <t xml:space="preserve">в соответствии с описанием объекта закупки на поставку пескоуловителей с расходными материалами </t>
  </si>
  <si>
    <t>Пескоуловитель</t>
  </si>
  <si>
    <t>Фильтр мешочный</t>
  </si>
  <si>
    <t>28.29.12.119</t>
  </si>
  <si>
    <t>Начальная (максимальная) цена Контракта составляет 544 300 рублей 00 копеек (Пятьсот сорок четыре тысячи триста рублей ноль копеек)</t>
  </si>
  <si>
    <t>в том числе НДС 22 % -     98 152 рубля 46 копеек (Девяносто восемь тысяч сто пятьдесят два рубля 46 копеек)</t>
  </si>
  <si>
    <t>Зам.главного энергетика-начальник отдела</t>
  </si>
  <si>
    <t>Коряковцев А.Н.</t>
  </si>
  <si>
    <t>Главный инженер</t>
  </si>
  <si>
    <t>Стрелков М.В.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</si>
</sst>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\ _₽_-;\-* #,##0.00\ _₽_-;_-* &quot;-&quot;??\ _₽_-;_-@_-"/>
    <numFmt numFmtId="164" formatCode="_-* #,##0.00_р_._-;\-* #,##0.00_р_._-;_-* &quot;-&quot;??_р_._-;_-@_-"/>
  </numFmts>
  <fonts count="16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sz val="10"/>
      <name val="Arial Cyr"/>
      <family val="2"/>
      <charset val="204"/>
    </font>
    <font>
      <sz val="10"/>
      <color theme="1"/>
      <name val="Times New Roman"/>
      <family val="1"/>
      <charset val="204"/>
    </font>
    <font>
      <sz val="10"/>
      <color theme="1"/>
      <name val="Times New Roman"/>
      <family val="2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8"/>
      <name val="Calibri"/>
      <family val="2"/>
      <charset val="204"/>
      <scheme val="minor"/>
    </font>
    <font>
      <sz val="1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sz val="1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9">
    <xf numFmtId="0" fontId="0" fillId="0" borderId="0"/>
    <xf numFmtId="0" fontId="1" fillId="0" borderId="0"/>
    <xf numFmtId="164" fontId="1" fillId="0" borderId="0" applyFont="0" applyFill="0" applyBorder="0" applyAlignment="0" applyProtection="0"/>
    <xf numFmtId="0" fontId="3" fillId="0" borderId="0"/>
    <xf numFmtId="164" fontId="2" fillId="0" borderId="0" applyFill="0" applyBorder="0" applyAlignment="0" applyProtection="0"/>
    <xf numFmtId="0" fontId="2" fillId="0" borderId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</cellStyleXfs>
  <cellXfs count="65">
    <xf numFmtId="0" fontId="0" fillId="0" borderId="0" xfId="0"/>
    <xf numFmtId="0" fontId="7" fillId="0" borderId="0" xfId="6" applyFont="1"/>
    <xf numFmtId="0" fontId="7" fillId="2" borderId="0" xfId="6" applyFont="1" applyFill="1"/>
    <xf numFmtId="0" fontId="7" fillId="0" borderId="0" xfId="6" applyFont="1" applyFill="1" applyAlignment="1">
      <alignment horizontal="center" vertical="center" wrapText="1"/>
    </xf>
    <xf numFmtId="0" fontId="6" fillId="0" borderId="0" xfId="6" applyFont="1" applyFill="1" applyAlignment="1">
      <alignment horizontal="left" vertical="top" wrapText="1"/>
    </xf>
    <xf numFmtId="0" fontId="12" fillId="0" borderId="0" xfId="6" applyFont="1" applyFill="1" applyBorder="1" applyAlignment="1">
      <alignment vertical="center" wrapText="1"/>
    </xf>
    <xf numFmtId="0" fontId="7" fillId="0" borderId="0" xfId="6" applyFont="1" applyFill="1"/>
    <xf numFmtId="0" fontId="7" fillId="2" borderId="0" xfId="6" applyFont="1" applyFill="1" applyAlignment="1">
      <alignment horizontal="left"/>
    </xf>
    <xf numFmtId="0" fontId="8" fillId="0" borderId="0" xfId="6" applyFont="1" applyFill="1" applyAlignment="1">
      <alignment horizontal="center" vertical="center" wrapText="1"/>
    </xf>
    <xf numFmtId="0" fontId="6" fillId="0" borderId="0" xfId="6" applyFont="1" applyFill="1" applyAlignment="1">
      <alignment horizontal="center" vertical="center" wrapText="1"/>
    </xf>
    <xf numFmtId="0" fontId="7" fillId="0" borderId="0" xfId="6" applyFont="1" applyAlignment="1">
      <alignment horizontal="center" vertical="center" wrapText="1"/>
    </xf>
    <xf numFmtId="0" fontId="7" fillId="0" borderId="0" xfId="6" applyFont="1" applyFill="1" applyAlignment="1">
      <alignment wrapText="1"/>
    </xf>
    <xf numFmtId="0" fontId="7" fillId="2" borderId="0" xfId="6" applyFont="1" applyFill="1" applyAlignment="1">
      <alignment wrapText="1"/>
    </xf>
    <xf numFmtId="0" fontId="7" fillId="2" borderId="0" xfId="6" applyFont="1" applyFill="1" applyAlignment="1">
      <alignment horizontal="left" wrapText="1"/>
    </xf>
    <xf numFmtId="0" fontId="7" fillId="0" borderId="0" xfId="6" applyFont="1" applyAlignment="1">
      <alignment wrapText="1"/>
    </xf>
    <xf numFmtId="0" fontId="4" fillId="2" borderId="1" xfId="6" applyFont="1" applyFill="1" applyBorder="1"/>
    <xf numFmtId="0" fontId="6" fillId="2" borderId="0" xfId="6" applyFont="1" applyFill="1" applyAlignment="1">
      <alignment horizontal="center"/>
    </xf>
    <xf numFmtId="0" fontId="6" fillId="2" borderId="0" xfId="6" applyFont="1" applyFill="1" applyAlignment="1">
      <alignment horizontal="center" vertical="top"/>
    </xf>
    <xf numFmtId="0" fontId="13" fillId="2" borderId="1" xfId="6" applyFont="1" applyFill="1" applyBorder="1" applyAlignment="1">
      <alignment horizontal="center" vertical="center" wrapText="1"/>
    </xf>
    <xf numFmtId="4" fontId="13" fillId="2" borderId="1" xfId="6" applyNumberFormat="1" applyFont="1" applyFill="1" applyBorder="1" applyAlignment="1">
      <alignment horizontal="center" vertical="center" wrapText="1"/>
    </xf>
    <xf numFmtId="2" fontId="13" fillId="2" borderId="1" xfId="6" applyNumberFormat="1" applyFont="1" applyFill="1" applyBorder="1" applyAlignment="1">
      <alignment horizontal="center" vertical="center" wrapText="1"/>
    </xf>
    <xf numFmtId="10" fontId="13" fillId="2" borderId="1" xfId="6" applyNumberFormat="1" applyFont="1" applyFill="1" applyBorder="1" applyAlignment="1">
      <alignment horizontal="center" vertical="center" wrapText="1"/>
    </xf>
    <xf numFmtId="0" fontId="13" fillId="2" borderId="1" xfId="6" applyFont="1" applyFill="1" applyBorder="1" applyAlignment="1">
      <alignment horizontal="left" vertical="center" wrapText="1"/>
    </xf>
    <xf numFmtId="0" fontId="6" fillId="2" borderId="0" xfId="6" applyFont="1" applyFill="1" applyAlignment="1">
      <alignment horizontal="center"/>
    </xf>
    <xf numFmtId="0" fontId="9" fillId="2" borderId="0" xfId="6" applyFont="1" applyFill="1" applyAlignment="1">
      <alignment horizontal="center" vertical="center" wrapText="1"/>
    </xf>
    <xf numFmtId="0" fontId="6" fillId="2" borderId="0" xfId="6" applyFont="1" applyFill="1" applyAlignment="1">
      <alignment horizontal="center" vertical="center"/>
    </xf>
    <xf numFmtId="0" fontId="4" fillId="0" borderId="1" xfId="6" applyFont="1" applyFill="1" applyBorder="1" applyAlignment="1">
      <alignment horizontal="center" vertical="center" wrapText="1"/>
    </xf>
    <xf numFmtId="0" fontId="13" fillId="0" borderId="1" xfId="6" applyFont="1" applyFill="1" applyBorder="1" applyAlignment="1">
      <alignment horizontal="center" vertical="center" wrapText="1"/>
    </xf>
    <xf numFmtId="0" fontId="13" fillId="0" borderId="1" xfId="6" applyFont="1" applyFill="1" applyBorder="1" applyAlignment="1">
      <alignment horizontal="left" vertical="center" wrapText="1"/>
    </xf>
    <xf numFmtId="0" fontId="4" fillId="2" borderId="1" xfId="6" applyFont="1" applyFill="1" applyBorder="1" applyAlignment="1">
      <alignment horizontal="center" vertical="top" wrapText="1"/>
    </xf>
    <xf numFmtId="0" fontId="13" fillId="0" borderId="1" xfId="6" applyFont="1" applyFill="1" applyBorder="1" applyAlignment="1">
      <alignment horizontal="center" vertical="top" wrapText="1"/>
    </xf>
    <xf numFmtId="4" fontId="13" fillId="0" borderId="1" xfId="6" applyNumberFormat="1" applyFont="1" applyFill="1" applyBorder="1" applyAlignment="1">
      <alignment horizontal="right" vertical="center" wrapText="1"/>
    </xf>
    <xf numFmtId="0" fontId="13" fillId="0" borderId="1" xfId="6" applyFont="1" applyFill="1" applyBorder="1" applyAlignment="1">
      <alignment horizontal="right" vertical="center" wrapText="1"/>
    </xf>
    <xf numFmtId="0" fontId="13" fillId="3" borderId="1" xfId="0" applyFont="1" applyFill="1" applyBorder="1" applyAlignment="1">
      <alignment horizontal="center" vertical="center" wrapText="1"/>
    </xf>
    <xf numFmtId="4" fontId="13" fillId="0" borderId="1" xfId="6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4" fontId="15" fillId="0" borderId="1" xfId="6" applyNumberFormat="1" applyFont="1" applyFill="1" applyBorder="1" applyAlignment="1">
      <alignment horizontal="center" vertical="center" wrapText="1"/>
    </xf>
    <xf numFmtId="0" fontId="7" fillId="0" borderId="0" xfId="6" applyFont="1" applyAlignment="1">
      <alignment horizontal="center" wrapText="1"/>
    </xf>
    <xf numFmtId="0" fontId="7" fillId="0" borderId="0" xfId="6" applyFont="1" applyAlignment="1">
      <alignment horizontal="center"/>
    </xf>
    <xf numFmtId="0" fontId="4" fillId="0" borderId="1" xfId="6" applyFont="1" applyFill="1" applyBorder="1" applyAlignment="1">
      <alignment horizontal="center" vertical="center" wrapText="1"/>
    </xf>
    <xf numFmtId="0" fontId="4" fillId="2" borderId="1" xfId="6" applyFont="1" applyFill="1" applyBorder="1" applyAlignment="1">
      <alignment horizontal="center" vertical="center" wrapText="1"/>
    </xf>
    <xf numFmtId="0" fontId="4" fillId="2" borderId="1" xfId="6" applyFont="1" applyFill="1" applyBorder="1" applyAlignment="1">
      <alignment horizontal="center" vertical="center"/>
    </xf>
    <xf numFmtId="0" fontId="8" fillId="0" borderId="0" xfId="6" applyFont="1" applyFill="1" applyAlignment="1">
      <alignment horizontal="center" vertical="center" wrapText="1"/>
    </xf>
    <xf numFmtId="0" fontId="6" fillId="0" borderId="0" xfId="6" applyFont="1" applyFill="1" applyAlignment="1">
      <alignment horizontal="center" vertical="center" wrapText="1"/>
    </xf>
    <xf numFmtId="0" fontId="6" fillId="0" borderId="0" xfId="6" applyFont="1" applyFill="1" applyAlignment="1">
      <alignment horizontal="center" vertical="top" wrapText="1"/>
    </xf>
    <xf numFmtId="0" fontId="11" fillId="0" borderId="0" xfId="6" applyFont="1" applyFill="1" applyAlignment="1">
      <alignment horizontal="left" vertical="top" wrapText="1"/>
    </xf>
    <xf numFmtId="0" fontId="7" fillId="0" borderId="0" xfId="6" applyFont="1" applyFill="1" applyAlignment="1">
      <alignment horizontal="left" vertical="top" wrapText="1"/>
    </xf>
    <xf numFmtId="0" fontId="12" fillId="0" borderId="0" xfId="6" applyFont="1" applyFill="1" applyBorder="1" applyAlignment="1">
      <alignment vertical="center" wrapText="1"/>
    </xf>
    <xf numFmtId="0" fontId="13" fillId="0" borderId="1" xfId="6" applyFont="1" applyFill="1" applyBorder="1" applyAlignment="1">
      <alignment horizontal="center" vertical="center" wrapText="1"/>
    </xf>
    <xf numFmtId="0" fontId="8" fillId="2" borderId="0" xfId="6" applyFont="1" applyFill="1" applyAlignment="1">
      <alignment horizontal="center" vertical="center" wrapText="1"/>
    </xf>
    <xf numFmtId="0" fontId="13" fillId="0" borderId="1" xfId="6" applyFont="1" applyFill="1" applyBorder="1" applyAlignment="1">
      <alignment vertical="center" wrapText="1"/>
    </xf>
    <xf numFmtId="0" fontId="6" fillId="2" borderId="0" xfId="6" applyFont="1" applyFill="1" applyAlignment="1">
      <alignment horizontal="center" vertical="center"/>
    </xf>
    <xf numFmtId="0" fontId="4" fillId="0" borderId="0" xfId="6" applyFont="1" applyFill="1" applyAlignment="1">
      <alignment horizontal="center" vertical="center" wrapText="1" shrinkToFit="1"/>
    </xf>
    <xf numFmtId="0" fontId="6" fillId="2" borderId="7" xfId="6" applyFont="1" applyFill="1" applyBorder="1" applyAlignment="1">
      <alignment horizontal="center"/>
    </xf>
    <xf numFmtId="0" fontId="6" fillId="2" borderId="0" xfId="6" applyFont="1" applyFill="1" applyAlignment="1">
      <alignment horizontal="left" vertical="center"/>
    </xf>
    <xf numFmtId="0" fontId="13" fillId="0" borderId="4" xfId="6" applyFont="1" applyFill="1" applyBorder="1" applyAlignment="1">
      <alignment horizontal="right" vertical="center" wrapText="1"/>
    </xf>
    <xf numFmtId="0" fontId="13" fillId="0" borderId="5" xfId="6" applyFont="1" applyFill="1" applyBorder="1" applyAlignment="1">
      <alignment horizontal="right" vertical="center" wrapText="1"/>
    </xf>
    <xf numFmtId="0" fontId="13" fillId="0" borderId="6" xfId="6" applyFont="1" applyFill="1" applyBorder="1" applyAlignment="1">
      <alignment horizontal="right" vertical="center" wrapText="1"/>
    </xf>
    <xf numFmtId="0" fontId="7" fillId="2" borderId="0" xfId="6" applyFont="1" applyFill="1" applyAlignment="1">
      <alignment horizontal="left"/>
    </xf>
    <xf numFmtId="0" fontId="7" fillId="2" borderId="0" xfId="6" applyFont="1" applyFill="1" applyAlignment="1">
      <alignment horizontal="left" wrapText="1"/>
    </xf>
    <xf numFmtId="0" fontId="13" fillId="0" borderId="2" xfId="6" applyFont="1" applyFill="1" applyBorder="1" applyAlignment="1">
      <alignment horizontal="center" vertical="center" wrapText="1"/>
    </xf>
    <xf numFmtId="0" fontId="13" fillId="0" borderId="3" xfId="6" applyFont="1" applyFill="1" applyBorder="1" applyAlignment="1">
      <alignment horizontal="center" vertical="center" wrapText="1"/>
    </xf>
    <xf numFmtId="0" fontId="13" fillId="0" borderId="4" xfId="6" applyFont="1" applyFill="1" applyBorder="1" applyAlignment="1">
      <alignment horizontal="center" vertical="center" wrapText="1"/>
    </xf>
    <xf numFmtId="0" fontId="13" fillId="0" borderId="5" xfId="6" applyFont="1" applyFill="1" applyBorder="1" applyAlignment="1">
      <alignment horizontal="center" vertical="center" wrapText="1"/>
    </xf>
    <xf numFmtId="0" fontId="13" fillId="0" borderId="6" xfId="6" applyFont="1" applyFill="1" applyBorder="1" applyAlignment="1">
      <alignment horizontal="center" vertical="center" wrapText="1"/>
    </xf>
  </cellXfs>
  <cellStyles count="9">
    <cellStyle name="Обычный" xfId="0" builtinId="0"/>
    <cellStyle name="Обычный 2" xfId="3" xr:uid="{00000000-0005-0000-0000-000001000000}"/>
    <cellStyle name="Обычный 3" xfId="1" xr:uid="{00000000-0005-0000-0000-000002000000}"/>
    <cellStyle name="Обычный 4" xfId="5" xr:uid="{00000000-0005-0000-0000-000003000000}"/>
    <cellStyle name="Обычный 5" xfId="6" xr:uid="{00000000-0005-0000-0000-000004000000}"/>
    <cellStyle name="Финансовый 2" xfId="4" xr:uid="{00000000-0005-0000-0000-000006000000}"/>
    <cellStyle name="Финансовый 3" xfId="2" xr:uid="{00000000-0005-0000-0000-000007000000}"/>
    <cellStyle name="Финансовый 4" xfId="7" xr:uid="{00000000-0005-0000-0000-000008000000}"/>
    <cellStyle name="Финансовый 4 2" xfId="8" xr:uid="{00000000-0005-0000-0000-000008000000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38100</xdr:colOff>
      <xdr:row>11</xdr:row>
      <xdr:rowOff>628650</xdr:rowOff>
    </xdr:from>
    <xdr:to>
      <xdr:col>11</xdr:col>
      <xdr:colOff>895350</xdr:colOff>
      <xdr:row>11</xdr:row>
      <xdr:rowOff>1057275</xdr:rowOff>
    </xdr:to>
    <xdr:pic>
      <xdr:nvPicPr>
        <xdr:cNvPr id="3" name="Picture 21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801100" y="5010150"/>
          <a:ext cx="857250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12</xdr:col>
      <xdr:colOff>104775</xdr:colOff>
      <xdr:row>11</xdr:row>
      <xdr:rowOff>952500</xdr:rowOff>
    </xdr:from>
    <xdr:to>
      <xdr:col>12</xdr:col>
      <xdr:colOff>762000</xdr:colOff>
      <xdr:row>11</xdr:row>
      <xdr:rowOff>1295400</xdr:rowOff>
    </xdr:to>
    <xdr:pic>
      <xdr:nvPicPr>
        <xdr:cNvPr id="4" name="Picture 19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858375" y="5334000"/>
          <a:ext cx="6572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86591</xdr:colOff>
      <xdr:row>10</xdr:row>
      <xdr:rowOff>38100</xdr:rowOff>
    </xdr:from>
    <xdr:to>
      <xdr:col>5</xdr:col>
      <xdr:colOff>600941</xdr:colOff>
      <xdr:row>10</xdr:row>
      <xdr:rowOff>504825</xdr:rowOff>
    </xdr:to>
    <xdr:pic>
      <xdr:nvPicPr>
        <xdr:cNvPr id="5" name="Рисунок 13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 l="68182" t="17999" b="24001"/>
        <a:stretch>
          <a:fillRect/>
        </a:stretch>
      </xdr:blipFill>
      <xdr:spPr bwMode="auto">
        <a:xfrm>
          <a:off x="5550477" y="4532168"/>
          <a:ext cx="514350" cy="466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7938</xdr:colOff>
      <xdr:row>6</xdr:row>
      <xdr:rowOff>993775</xdr:rowOff>
    </xdr:from>
    <xdr:to>
      <xdr:col>7</xdr:col>
      <xdr:colOff>1588</xdr:colOff>
      <xdr:row>7</xdr:row>
      <xdr:rowOff>417968</xdr:rowOff>
    </xdr:to>
    <xdr:pic>
      <xdr:nvPicPr>
        <xdr:cNvPr id="7" name="Рисунок 8" descr="http://base.garant.ru/files/base/70473958/792901098.png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5461001" y="2224088"/>
          <a:ext cx="1311275" cy="6227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25"/>
  <sheetViews>
    <sheetView tabSelected="1" view="pageBreakPreview" topLeftCell="A7" zoomScaleNormal="100" zoomScaleSheetLayoutView="100" workbookViewId="0">
      <selection activeCell="O16" sqref="O16"/>
    </sheetView>
  </sheetViews>
  <sheetFormatPr defaultColWidth="7.5703125" defaultRowHeight="15" x14ac:dyDescent="0.25"/>
  <cols>
    <col min="1" max="1" width="5" style="1" customWidth="1"/>
    <col min="2" max="2" width="26.5703125" style="14" customWidth="1"/>
    <col min="3" max="3" width="16.7109375" style="1" customWidth="1"/>
    <col min="4" max="4" width="17.28515625" style="1" customWidth="1"/>
    <col min="5" max="5" width="16.28515625" style="1" customWidth="1"/>
    <col min="6" max="6" width="10" style="1" customWidth="1"/>
    <col min="7" max="7" width="9.7109375" style="1" customWidth="1"/>
    <col min="8" max="8" width="11.5703125" style="1" customWidth="1"/>
    <col min="9" max="9" width="13" style="1" customWidth="1"/>
    <col min="10" max="10" width="15.5703125" style="1" customWidth="1"/>
    <col min="11" max="11" width="16.140625" style="1" customWidth="1"/>
    <col min="12" max="12" width="15.5703125" style="1" customWidth="1"/>
    <col min="13" max="13" width="16.140625" style="1" customWidth="1"/>
    <col min="14" max="14" width="15.28515625" style="10" customWidth="1"/>
    <col min="15" max="15" width="14.85546875" style="2" customWidth="1"/>
    <col min="16" max="16384" width="7.5703125" style="1"/>
  </cols>
  <sheetData>
    <row r="1" spans="1:15" x14ac:dyDescent="0.25">
      <c r="L1" s="37" t="s">
        <v>20</v>
      </c>
      <c r="M1" s="38"/>
    </row>
    <row r="2" spans="1:15" x14ac:dyDescent="0.25">
      <c r="L2" s="38"/>
      <c r="M2" s="38"/>
    </row>
    <row r="3" spans="1:15" ht="17.25" customHeight="1" x14ac:dyDescent="0.25">
      <c r="A3" s="43" t="s">
        <v>14</v>
      </c>
      <c r="B3" s="43"/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  <c r="N3" s="9"/>
    </row>
    <row r="4" spans="1:15" ht="15" customHeight="1" x14ac:dyDescent="0.25">
      <c r="A4" s="49" t="s">
        <v>27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8"/>
    </row>
    <row r="5" spans="1:15" ht="18.75" customHeight="1" x14ac:dyDescent="0.25">
      <c r="A5" s="42" t="s">
        <v>0</v>
      </c>
      <c r="B5" s="42"/>
      <c r="C5" s="42"/>
      <c r="D5" s="42"/>
      <c r="E5" s="42"/>
      <c r="F5" s="42"/>
      <c r="G5" s="42"/>
      <c r="H5" s="42"/>
      <c r="I5" s="42"/>
      <c r="J5" s="42"/>
      <c r="K5" s="42"/>
      <c r="L5" s="42"/>
      <c r="M5" s="42"/>
      <c r="N5" s="8"/>
    </row>
    <row r="6" spans="1:15" ht="15.75" customHeight="1" x14ac:dyDescent="0.25">
      <c r="A6" s="44" t="s">
        <v>1</v>
      </c>
      <c r="B6" s="44"/>
      <c r="C6" s="44"/>
      <c r="D6" s="44"/>
      <c r="E6" s="44"/>
      <c r="F6" s="44"/>
      <c r="G6" s="44"/>
      <c r="H6" s="44"/>
      <c r="I6" s="44"/>
      <c r="J6" s="44"/>
      <c r="K6" s="44"/>
      <c r="L6" s="44"/>
      <c r="M6" s="44"/>
      <c r="N6" s="3"/>
    </row>
    <row r="7" spans="1:15" ht="94.5" customHeight="1" x14ac:dyDescent="0.25">
      <c r="A7" s="3"/>
      <c r="B7" s="45" t="s">
        <v>26</v>
      </c>
      <c r="C7" s="45"/>
      <c r="D7" s="45"/>
      <c r="E7" s="45"/>
      <c r="F7" s="45"/>
      <c r="G7" s="45"/>
      <c r="H7" s="45"/>
      <c r="I7" s="45"/>
      <c r="J7" s="45"/>
      <c r="K7" s="45"/>
      <c r="L7" s="45"/>
      <c r="M7" s="45"/>
      <c r="N7" s="3"/>
    </row>
    <row r="8" spans="1:15" ht="36.75" customHeight="1" x14ac:dyDescent="0.25">
      <c r="A8" s="3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3"/>
    </row>
    <row r="9" spans="1:15" ht="120.75" customHeight="1" x14ac:dyDescent="0.25">
      <c r="A9" s="3"/>
      <c r="B9" s="46" t="s">
        <v>2</v>
      </c>
      <c r="C9" s="46"/>
      <c r="D9" s="46"/>
      <c r="E9" s="46"/>
      <c r="F9" s="46"/>
      <c r="G9" s="46"/>
      <c r="H9" s="46"/>
      <c r="I9" s="46"/>
      <c r="J9" s="46"/>
      <c r="K9" s="46"/>
      <c r="L9" s="46"/>
      <c r="M9" s="46"/>
      <c r="N9" s="3"/>
    </row>
    <row r="10" spans="1:15" ht="4.5" customHeight="1" x14ac:dyDescent="0.25">
      <c r="A10" s="5"/>
      <c r="B10" s="47"/>
      <c r="C10" s="47"/>
      <c r="D10" s="47"/>
      <c r="E10" s="47"/>
      <c r="F10" s="47"/>
      <c r="G10" s="47"/>
      <c r="H10" s="47"/>
      <c r="I10" s="47"/>
      <c r="J10" s="47"/>
      <c r="K10" s="47"/>
      <c r="L10" s="47"/>
      <c r="M10" s="47"/>
      <c r="N10" s="3"/>
    </row>
    <row r="11" spans="1:15" ht="40.5" customHeight="1" x14ac:dyDescent="0.25">
      <c r="A11" s="48" t="s">
        <v>3</v>
      </c>
      <c r="B11" s="48" t="s">
        <v>4</v>
      </c>
      <c r="C11" s="62" t="s">
        <v>5</v>
      </c>
      <c r="D11" s="63"/>
      <c r="E11" s="64"/>
      <c r="F11" s="48" t="s">
        <v>16</v>
      </c>
      <c r="G11" s="48" t="s">
        <v>15</v>
      </c>
      <c r="H11" s="48" t="s">
        <v>6</v>
      </c>
      <c r="I11" s="60" t="s">
        <v>21</v>
      </c>
      <c r="J11" s="60" t="s">
        <v>22</v>
      </c>
      <c r="K11" s="48" t="s">
        <v>7</v>
      </c>
      <c r="L11" s="48"/>
      <c r="M11" s="48"/>
      <c r="N11" s="39" t="s">
        <v>17</v>
      </c>
      <c r="O11" s="40" t="s">
        <v>13</v>
      </c>
    </row>
    <row r="12" spans="1:15" ht="105" customHeight="1" x14ac:dyDescent="0.25">
      <c r="A12" s="48"/>
      <c r="B12" s="48"/>
      <c r="C12" s="29" t="s">
        <v>23</v>
      </c>
      <c r="D12" s="29" t="s">
        <v>24</v>
      </c>
      <c r="E12" s="29" t="s">
        <v>25</v>
      </c>
      <c r="F12" s="48"/>
      <c r="G12" s="48"/>
      <c r="H12" s="48"/>
      <c r="I12" s="61"/>
      <c r="J12" s="61"/>
      <c r="K12" s="30" t="s">
        <v>8</v>
      </c>
      <c r="L12" s="30" t="s">
        <v>9</v>
      </c>
      <c r="M12" s="30" t="s">
        <v>18</v>
      </c>
      <c r="N12" s="39"/>
      <c r="O12" s="41"/>
    </row>
    <row r="13" spans="1:15" ht="15.75" customHeight="1" x14ac:dyDescent="0.25">
      <c r="A13" s="27">
        <v>1</v>
      </c>
      <c r="B13" s="27">
        <v>2</v>
      </c>
      <c r="C13" s="27">
        <v>3</v>
      </c>
      <c r="D13" s="27">
        <v>4</v>
      </c>
      <c r="E13" s="27">
        <v>5</v>
      </c>
      <c r="F13" s="27">
        <v>6</v>
      </c>
      <c r="G13" s="27">
        <v>7</v>
      </c>
      <c r="H13" s="27">
        <v>8</v>
      </c>
      <c r="I13" s="27">
        <v>9</v>
      </c>
      <c r="J13" s="27">
        <v>10</v>
      </c>
      <c r="K13" s="27">
        <v>11</v>
      </c>
      <c r="L13" s="27">
        <v>12</v>
      </c>
      <c r="M13" s="27">
        <v>13</v>
      </c>
      <c r="N13" s="27">
        <v>14</v>
      </c>
      <c r="O13" s="27">
        <v>15</v>
      </c>
    </row>
    <row r="14" spans="1:15" ht="15.75" customHeight="1" x14ac:dyDescent="0.25">
      <c r="A14" s="27">
        <v>1</v>
      </c>
      <c r="B14" s="28" t="s">
        <v>28</v>
      </c>
      <c r="C14" s="34">
        <v>49750</v>
      </c>
      <c r="D14" s="34">
        <v>49750</v>
      </c>
      <c r="E14" s="36">
        <v>49750</v>
      </c>
      <c r="F14" s="18" t="s">
        <v>19</v>
      </c>
      <c r="G14" s="27">
        <v>10</v>
      </c>
      <c r="H14" s="27">
        <v>3</v>
      </c>
      <c r="I14" s="19">
        <f>MIN(C14:E14)</f>
        <v>49750</v>
      </c>
      <c r="J14" s="19">
        <f>I14*G14</f>
        <v>497500</v>
      </c>
      <c r="K14" s="19">
        <f>ROUND((AVERAGE(C14:E14)),2)</f>
        <v>49750</v>
      </c>
      <c r="L14" s="20">
        <f>ROUND(_xlfn.STDEV.S(C14:E14),2)</f>
        <v>0</v>
      </c>
      <c r="M14" s="21">
        <f t="shared" ref="M14" si="0">L14/K14</f>
        <v>0</v>
      </c>
      <c r="N14" s="27" t="s">
        <v>30</v>
      </c>
      <c r="O14" s="27">
        <v>310</v>
      </c>
    </row>
    <row r="15" spans="1:15" s="6" customFormat="1" ht="27" customHeight="1" x14ac:dyDescent="0.25">
      <c r="A15" s="18">
        <v>2</v>
      </c>
      <c r="B15" s="22" t="s">
        <v>29</v>
      </c>
      <c r="C15" s="19">
        <f>3900/10</f>
        <v>390</v>
      </c>
      <c r="D15" s="19">
        <f>4100/10</f>
        <v>410</v>
      </c>
      <c r="E15" s="19">
        <f>3960/10</f>
        <v>396</v>
      </c>
      <c r="F15" s="18" t="s">
        <v>19</v>
      </c>
      <c r="G15" s="33">
        <v>120</v>
      </c>
      <c r="H15" s="18">
        <v>3</v>
      </c>
      <c r="I15" s="19">
        <f>MIN(C15:E15)</f>
        <v>390</v>
      </c>
      <c r="J15" s="19">
        <f>I15*G15</f>
        <v>46800</v>
      </c>
      <c r="K15" s="19">
        <f>ROUND((AVERAGE(C15:E15)),2)</f>
        <v>398.67</v>
      </c>
      <c r="L15" s="20">
        <f>ROUND(_xlfn.STDEV.S(C15:E15),2)</f>
        <v>10.26</v>
      </c>
      <c r="M15" s="21">
        <f>L15/K15</f>
        <v>2.5735570772819624E-2</v>
      </c>
      <c r="N15" s="35" t="s">
        <v>30</v>
      </c>
      <c r="O15" s="18">
        <v>340</v>
      </c>
    </row>
    <row r="16" spans="1:15" ht="18.75" customHeight="1" x14ac:dyDescent="0.25">
      <c r="A16" s="55" t="s">
        <v>10</v>
      </c>
      <c r="B16" s="56"/>
      <c r="C16" s="56"/>
      <c r="D16" s="56"/>
      <c r="E16" s="56"/>
      <c r="F16" s="56"/>
      <c r="G16" s="56"/>
      <c r="H16" s="56"/>
      <c r="I16" s="57"/>
      <c r="J16" s="31">
        <f>SUM(J14:J15)</f>
        <v>544300</v>
      </c>
      <c r="K16" s="32"/>
      <c r="L16" s="50"/>
      <c r="M16" s="50"/>
      <c r="N16" s="26"/>
      <c r="O16" s="15"/>
    </row>
    <row r="17" spans="1:14" ht="12.75" customHeight="1" x14ac:dyDescent="0.25">
      <c r="A17" s="6"/>
      <c r="B17" s="11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3"/>
    </row>
    <row r="18" spans="1:14" ht="22.5" customHeight="1" x14ac:dyDescent="0.25">
      <c r="A18" s="59" t="s">
        <v>31</v>
      </c>
      <c r="B18" s="59"/>
      <c r="C18" s="59"/>
      <c r="D18" s="59"/>
      <c r="E18" s="59"/>
      <c r="F18" s="59"/>
      <c r="G18" s="59"/>
      <c r="H18" s="59"/>
      <c r="I18" s="59"/>
      <c r="J18" s="59"/>
      <c r="K18" s="59"/>
      <c r="L18" s="59"/>
      <c r="M18" s="59"/>
      <c r="N18" s="3"/>
    </row>
    <row r="19" spans="1:14" ht="12" customHeight="1" x14ac:dyDescent="0.25">
      <c r="A19" s="2"/>
      <c r="B19" s="12"/>
      <c r="C19" s="2"/>
      <c r="D19" s="2"/>
      <c r="E19" s="2"/>
      <c r="F19" s="2"/>
      <c r="G19" s="2"/>
      <c r="H19" s="2"/>
      <c r="I19" s="2"/>
      <c r="J19" s="2"/>
      <c r="K19" s="2"/>
      <c r="L19" s="6"/>
      <c r="M19" s="6"/>
      <c r="N19" s="3"/>
    </row>
    <row r="20" spans="1:14" x14ac:dyDescent="0.25">
      <c r="A20" s="58" t="s">
        <v>32</v>
      </c>
      <c r="B20" s="58"/>
      <c r="C20" s="58"/>
      <c r="D20" s="58"/>
      <c r="E20" s="58"/>
      <c r="F20" s="58"/>
      <c r="G20" s="58"/>
      <c r="H20" s="58"/>
      <c r="I20" s="58"/>
      <c r="J20" s="58"/>
      <c r="K20" s="58"/>
      <c r="L20" s="6"/>
      <c r="M20" s="6"/>
      <c r="N20" s="3"/>
    </row>
    <row r="21" spans="1:14" ht="9" customHeight="1" x14ac:dyDescent="0.25">
      <c r="A21" s="7"/>
      <c r="B21" s="13"/>
      <c r="C21" s="7"/>
      <c r="D21" s="7"/>
      <c r="E21" s="7"/>
      <c r="F21" s="2"/>
      <c r="G21" s="2"/>
      <c r="H21" s="2"/>
      <c r="I21" s="2"/>
      <c r="J21" s="2"/>
      <c r="K21" s="2"/>
      <c r="L21" s="6"/>
      <c r="M21" s="6"/>
      <c r="N21" s="3"/>
    </row>
    <row r="22" spans="1:14" ht="47.25" customHeight="1" x14ac:dyDescent="0.25">
      <c r="A22" s="51" t="s">
        <v>11</v>
      </c>
      <c r="B22" s="51"/>
      <c r="C22" s="52" t="s">
        <v>33</v>
      </c>
      <c r="D22" s="52"/>
      <c r="E22" s="52"/>
      <c r="F22" s="53"/>
      <c r="G22" s="53"/>
      <c r="H22" s="53"/>
      <c r="I22" s="23"/>
      <c r="J22" s="54" t="s">
        <v>34</v>
      </c>
      <c r="K22" s="54"/>
      <c r="L22" s="6"/>
      <c r="M22" s="6"/>
      <c r="N22" s="3"/>
    </row>
    <row r="23" spans="1:14" ht="17.25" customHeight="1" x14ac:dyDescent="0.25">
      <c r="A23" s="17"/>
      <c r="B23" s="17"/>
      <c r="C23" s="24"/>
      <c r="D23" s="24"/>
      <c r="E23" s="24"/>
      <c r="F23" s="16"/>
      <c r="G23" s="16"/>
      <c r="H23" s="16"/>
      <c r="I23" s="23"/>
      <c r="J23" s="23"/>
      <c r="K23" s="25"/>
      <c r="L23" s="6"/>
      <c r="M23" s="6"/>
      <c r="N23" s="3"/>
    </row>
    <row r="24" spans="1:14" ht="22.5" customHeight="1" x14ac:dyDescent="0.25">
      <c r="A24" s="51" t="s">
        <v>12</v>
      </c>
      <c r="B24" s="51"/>
      <c r="C24" s="52" t="s">
        <v>35</v>
      </c>
      <c r="D24" s="52"/>
      <c r="E24" s="52"/>
      <c r="F24" s="53"/>
      <c r="G24" s="53"/>
      <c r="H24" s="53"/>
      <c r="I24" s="23"/>
      <c r="J24" s="54" t="s">
        <v>36</v>
      </c>
      <c r="K24" s="54"/>
      <c r="L24" s="6"/>
      <c r="M24" s="6"/>
      <c r="N24" s="3"/>
    </row>
    <row r="25" spans="1:14" ht="8.25" customHeight="1" x14ac:dyDescent="0.25"/>
  </sheetData>
  <mergeCells count="31">
    <mergeCell ref="I11:I12"/>
    <mergeCell ref="C11:E11"/>
    <mergeCell ref="J11:J12"/>
    <mergeCell ref="A24:B24"/>
    <mergeCell ref="C24:E24"/>
    <mergeCell ref="F24:H24"/>
    <mergeCell ref="J24:K24"/>
    <mergeCell ref="L16:M16"/>
    <mergeCell ref="A22:B22"/>
    <mergeCell ref="C22:E22"/>
    <mergeCell ref="F22:H22"/>
    <mergeCell ref="J22:K22"/>
    <mergeCell ref="A16:I16"/>
    <mergeCell ref="A20:K20"/>
    <mergeCell ref="A18:M18"/>
    <mergeCell ref="L1:M2"/>
    <mergeCell ref="N11:N12"/>
    <mergeCell ref="O11:O12"/>
    <mergeCell ref="A5:M5"/>
    <mergeCell ref="A3:M3"/>
    <mergeCell ref="A6:M6"/>
    <mergeCell ref="B7:M7"/>
    <mergeCell ref="B9:M9"/>
    <mergeCell ref="B10:M10"/>
    <mergeCell ref="A11:A12"/>
    <mergeCell ref="B11:B12"/>
    <mergeCell ref="G11:G12"/>
    <mergeCell ref="H11:H12"/>
    <mergeCell ref="K11:M11"/>
    <mergeCell ref="A4:M4"/>
    <mergeCell ref="F11:F12"/>
  </mergeCells>
  <phoneticPr fontId="10" type="noConversion"/>
  <conditionalFormatting sqref="M14:M15">
    <cfRule type="cellIs" dxfId="0" priority="2" operator="greaterThan">
      <formula>0.33</formula>
    </cfRule>
  </conditionalFormatting>
  <pageMargins left="0.70866141732283472" right="0.70866141732283472" top="0.74803149606299213" bottom="0.74803149606299213" header="0.31496062992125984" footer="0.31496062992125984"/>
  <pageSetup paperSize="9" scale="59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5</vt:i4>
      </vt:variant>
    </vt:vector>
  </HeadingPairs>
  <TitlesOfParts>
    <vt:vector size="6" baseType="lpstr">
      <vt:lpstr>Обосн.НМЦК от 100т.р.(к сл.зап)</vt:lpstr>
      <vt:lpstr>'Обосн.НМЦК от 100т.р.(к сл.зап)'!_Hlk80265529</vt:lpstr>
      <vt:lpstr>'Обосн.НМЦК от 100т.р.(к сл.зап)'!_Hlk80265764</vt:lpstr>
      <vt:lpstr>'Обосн.НМЦК от 100т.р.(к сл.зап)'!_Hlk80265796</vt:lpstr>
      <vt:lpstr>'Обосн.НМЦК от 100т.р.(к сл.зап)'!_Hlk80267400</vt:lpstr>
      <vt:lpstr>'Обосн.НМЦК от 100т.р.(к сл.зап)'!Область_печати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Дмитрий  Рудь</dc:creator>
  <cp:lastModifiedBy>Смирнова Эльвира Юрьевна</cp:lastModifiedBy>
  <cp:lastPrinted>2024-11-07T11:55:10Z</cp:lastPrinted>
  <dcterms:created xsi:type="dcterms:W3CDTF">2016-05-13T09:47:52Z</dcterms:created>
  <dcterms:modified xsi:type="dcterms:W3CDTF">2026-04-13T07:55:26Z</dcterms:modified>
</cp:coreProperties>
</file>