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#БУХГАЛТЕРИЯ\2026 Закупки\ТО вентиляции\Документы для закупки\"/>
    </mc:Choice>
  </mc:AlternateContent>
  <bookViews>
    <workbookView xWindow="0" yWindow="0" windowWidth="28800" windowHeight="11880"/>
  </bookViews>
  <sheets>
    <sheet name="1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6" l="1"/>
  <c r="C10" i="6" s="1"/>
  <c r="D10" i="6" s="1"/>
  <c r="E10" i="6" s="1"/>
  <c r="G10" i="6" s="1"/>
  <c r="H10" i="6" s="1"/>
  <c r="I10" i="6" s="1"/>
  <c r="J10" i="6" s="1"/>
  <c r="K10" i="6" s="1"/>
  <c r="L10" i="6" s="1"/>
  <c r="M10" i="6" s="1"/>
  <c r="O10" i="6" s="1"/>
  <c r="P10" i="6" s="1"/>
  <c r="Q10" i="6" s="1"/>
  <c r="R10" i="6" s="1"/>
  <c r="S10" i="6" s="1"/>
  <c r="T10" i="6" s="1"/>
  <c r="S11" i="6" l="1"/>
  <c r="T11" i="6" s="1"/>
  <c r="S12" i="6" l="1"/>
  <c r="T12" i="6" s="1"/>
  <c r="P12" i="6"/>
  <c r="O12" i="6"/>
  <c r="P11" i="6"/>
  <c r="O11" i="6"/>
  <c r="Q11" i="6" l="1"/>
  <c r="R11" i="6" s="1"/>
  <c r="T13" i="6"/>
  <c r="Q12" i="6"/>
  <c r="R12" i="6" s="1"/>
</calcChain>
</file>

<file path=xl/sharedStrings.xml><?xml version="1.0" encoding="utf-8"?>
<sst xmlns="http://schemas.openxmlformats.org/spreadsheetml/2006/main" count="41" uniqueCount="38">
  <si>
    <t>РАСЧЕТ И ОБОСНОВАНИЕ НАЧАЛЬНОЙ (МАКСИМАЛЬНОЙ) ЦЕНЫ КОНТРАКТА</t>
  </si>
  <si>
    <t>№ п/п</t>
  </si>
  <si>
    <t>Ед. изм.</t>
  </si>
  <si>
    <t xml:space="preserve">Кол-во </t>
  </si>
  <si>
    <t>Цена, руб. за единицу (руб.)</t>
  </si>
  <si>
    <t>Количество предложений исполнителей</t>
  </si>
  <si>
    <t>Сред.квадр.откл. σ=</t>
  </si>
  <si>
    <t>Коэфф вариации V=</t>
  </si>
  <si>
    <t>Совокупность значений</t>
  </si>
  <si>
    <t>Средн. арифм.</t>
  </si>
  <si>
    <t>НМЦК, руб.</t>
  </si>
  <si>
    <t>Дата подготовки обоснования:</t>
  </si>
  <si>
    <t>Предельная цена 100-р</t>
  </si>
  <si>
    <t>-</t>
  </si>
  <si>
    <t xml:space="preserve">Реестр товаров </t>
  </si>
  <si>
    <t>Источник № 1</t>
  </si>
  <si>
    <t>Источник № 2</t>
  </si>
  <si>
    <t>Источник № 3</t>
  </si>
  <si>
    <t>Контрактный управляющий                            _________________________________ Р.В. Оборотов</t>
  </si>
  <si>
    <t xml:space="preserve"> </t>
  </si>
  <si>
    <t>Расчет цены единицы по позиции производится по формуле:</t>
  </si>
  <si>
    <t>ОКПД 2</t>
  </si>
  <si>
    <t>ККН</t>
  </si>
  <si>
    <t>КТРУ</t>
  </si>
  <si>
    <t>Наименование товара (услуги, работы)</t>
  </si>
  <si>
    <t>ИТОГО</t>
  </si>
  <si>
    <t>Начальная (максимальная) цена контракта определена методом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утверждёнными Приказом Минэкономразвития России от 02.10.2013 № 567, путем направления Заказчиком запросов о предоставлении ценовой информации не менее пяти исполнителям, которые осуществляют поставку идентичных товарам, планируемым к закупам (при их отсутствии - однородных товаров). Расчет начальной (максимальной) цены контракта произведен на основе ценовой информации, полученной от трех исполнителей. В целях определения однородности совокупности значений полученных цен Заказчиком рассчитан коэффициент вариации по каждому виду услуг, максимальное значение которого менее 33 %. Таким образом, совокупность полученных цен можно считать однородной.</t>
  </si>
  <si>
    <t>Во исполнение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обеспечения.</t>
  </si>
  <si>
    <t>Начальная (максимальная) цена контракта (начальная сумма цен единицы товара, работы, услуги)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</t>
  </si>
  <si>
    <t>Цена, принятая для расчета (минимальная), руб.</t>
  </si>
  <si>
    <t>Источник № 4</t>
  </si>
  <si>
    <t>Выполнение работ по техническому обслуживанию системы вентиляции</t>
  </si>
  <si>
    <t>Периодическая проверка/очистка вентиляционных каналов в негазифицированных помещениях</t>
  </si>
  <si>
    <t>33.12.18.000</t>
  </si>
  <si>
    <t>81.22.13.000</t>
  </si>
  <si>
    <t>усл.ед</t>
  </si>
  <si>
    <t>Выполнение работ по техническому обслуживанию системы вентиляции и проверке/очистке вентиляционных каналов</t>
  </si>
  <si>
    <t>15.05.2026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</si>
</sst>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р_."/>
    <numFmt numFmtId="165" formatCode="#,##0.00\ _₽"/>
    <numFmt numFmtId="166" formatCode="0.0"/>
    <numFmt numFmtId="167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5"/>
      <name val="Times New Roman"/>
      <family val="1"/>
      <charset val="204"/>
    </font>
    <font>
      <sz val="11"/>
      <name val="Times New Roman"/>
      <family val="1"/>
      <charset val="204"/>
    </font>
    <font>
      <sz val="1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6">
    <xf numFmtId="0" fontId="0" fillId="0" borderId="0" xfId="0"/>
    <xf numFmtId="0" fontId="0" fillId="2" borderId="0" xfId="0" applyFill="1"/>
    <xf numFmtId="0" fontId="3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0" fontId="6" fillId="2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2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2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2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179294</xdr:colOff>
      <xdr:row>18</xdr:row>
      <xdr:rowOff>78440</xdr:rowOff>
    </xdr:from>
    <xdr:to>
      <xdr:col>1</xdr:col>
      <xdr:colOff>3217769</xdr:colOff>
      <xdr:row>22</xdr:row>
      <xdr:rowOff>70596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919" y="5648325"/>
          <a:ext cx="1304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workbookViewId="0">
      <selection activeCell="J11" sqref="J11"/>
    </sheetView>
  </sheetViews>
  <sheetFormatPr defaultColWidth="9.140625" defaultRowHeight="15" x14ac:dyDescent="0.25"/>
  <cols>
    <col min="1" max="1" width="6.42578125" style="1" customWidth="1"/>
    <col min="2" max="2" width="35.85546875" style="20" customWidth="1"/>
    <col min="3" max="3" width="15.140625" style="20" customWidth="1"/>
    <col min="4" max="4" width="17.42578125" style="20" hidden="1" customWidth="1"/>
    <col min="5" max="5" width="22.140625" style="1" hidden="1" customWidth="1"/>
    <col min="6" max="7" width="9" style="1" customWidth="1"/>
    <col min="8" max="10" width="12.5703125" style="1" customWidth="1"/>
    <col min="11" max="12" width="12.5703125" style="1" hidden="1" customWidth="1"/>
    <col min="13" max="13" width="10.42578125" style="1" hidden="1" customWidth="1"/>
    <col min="14" max="14" width="12.85546875" style="1" customWidth="1"/>
    <col min="15" max="15" width="11.7109375" style="1" customWidth="1"/>
    <col min="16" max="16" width="10.5703125" style="1" customWidth="1"/>
    <col min="17" max="17" width="10.7109375" style="1" customWidth="1"/>
    <col min="18" max="18" width="15.7109375" style="1" customWidth="1"/>
    <col min="19" max="19" width="16.28515625" style="1" customWidth="1"/>
    <col min="20" max="20" width="20" style="1" customWidth="1"/>
    <col min="21" max="21" width="26.85546875" style="1" customWidth="1"/>
    <col min="22" max="16384" width="9.140625" style="1"/>
  </cols>
  <sheetData>
    <row r="1" spans="1:20" s="17" customFormat="1" ht="44.2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59"/>
      <c r="S1" s="59"/>
      <c r="T1" s="59"/>
    </row>
    <row r="2" spans="1:20" ht="15" customHeight="1" x14ac:dyDescent="0.25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</row>
    <row r="3" spans="1:20" ht="36" customHeight="1" x14ac:dyDescent="0.25">
      <c r="A3" s="61" t="s">
        <v>36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</row>
    <row r="4" spans="1:20" ht="15" customHeight="1" x14ac:dyDescent="0.25">
      <c r="A4" s="60" t="s">
        <v>26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x14ac:dyDescent="0.25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1:20" ht="47.25" customHeight="1" x14ac:dyDescent="0.25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</row>
    <row r="7" spans="1:20" ht="13.5" customHeight="1" x14ac:dyDescent="0.25">
      <c r="A7" s="58" t="s">
        <v>19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</row>
    <row r="8" spans="1:20" s="9" customFormat="1" ht="15" customHeight="1" x14ac:dyDescent="0.25">
      <c r="A8" s="53" t="s">
        <v>1</v>
      </c>
      <c r="B8" s="53" t="s">
        <v>24</v>
      </c>
      <c r="C8" s="53" t="s">
        <v>21</v>
      </c>
      <c r="D8" s="53" t="s">
        <v>22</v>
      </c>
      <c r="E8" s="53" t="s">
        <v>23</v>
      </c>
      <c r="F8" s="53" t="s">
        <v>2</v>
      </c>
      <c r="G8" s="53" t="s">
        <v>3</v>
      </c>
      <c r="H8" s="63" t="s">
        <v>4</v>
      </c>
      <c r="I8" s="64"/>
      <c r="J8" s="64"/>
      <c r="K8" s="65"/>
      <c r="L8" s="53" t="s">
        <v>12</v>
      </c>
      <c r="M8" s="53" t="s">
        <v>14</v>
      </c>
      <c r="N8" s="53" t="s">
        <v>5</v>
      </c>
      <c r="O8" s="56" t="s">
        <v>9</v>
      </c>
      <c r="P8" s="53" t="s">
        <v>6</v>
      </c>
      <c r="Q8" s="53" t="s">
        <v>7</v>
      </c>
      <c r="R8" s="53" t="s">
        <v>8</v>
      </c>
      <c r="S8" s="53" t="s">
        <v>29</v>
      </c>
      <c r="T8" s="53" t="s">
        <v>10</v>
      </c>
    </row>
    <row r="9" spans="1:20" s="9" customFormat="1" ht="73.5" customHeight="1" x14ac:dyDescent="0.25">
      <c r="A9" s="54"/>
      <c r="B9" s="54"/>
      <c r="C9" s="54"/>
      <c r="D9" s="54"/>
      <c r="E9" s="54"/>
      <c r="F9" s="54"/>
      <c r="G9" s="54"/>
      <c r="H9" s="46" t="s">
        <v>15</v>
      </c>
      <c r="I9" s="46" t="s">
        <v>16</v>
      </c>
      <c r="J9" s="46" t="s">
        <v>17</v>
      </c>
      <c r="K9" s="46" t="s">
        <v>30</v>
      </c>
      <c r="L9" s="54"/>
      <c r="M9" s="54"/>
      <c r="N9" s="54"/>
      <c r="O9" s="57"/>
      <c r="P9" s="54"/>
      <c r="Q9" s="54"/>
      <c r="R9" s="54"/>
      <c r="S9" s="54"/>
      <c r="T9" s="54"/>
    </row>
    <row r="10" spans="1:20" s="9" customFormat="1" hidden="1" x14ac:dyDescent="0.25">
      <c r="A10" s="4">
        <v>1</v>
      </c>
      <c r="B10" s="5">
        <f>A10+1</f>
        <v>2</v>
      </c>
      <c r="C10" s="5">
        <f t="shared" ref="C10:T10" si="0">B10+1</f>
        <v>3</v>
      </c>
      <c r="D10" s="5">
        <f t="shared" si="0"/>
        <v>4</v>
      </c>
      <c r="E10" s="5">
        <f t="shared" si="0"/>
        <v>5</v>
      </c>
      <c r="F10" s="5">
        <v>4</v>
      </c>
      <c r="G10" s="5">
        <f t="shared" si="0"/>
        <v>5</v>
      </c>
      <c r="H10" s="5">
        <f t="shared" si="0"/>
        <v>6</v>
      </c>
      <c r="I10" s="5">
        <f t="shared" si="0"/>
        <v>7</v>
      </c>
      <c r="J10" s="5">
        <f t="shared" si="0"/>
        <v>8</v>
      </c>
      <c r="K10" s="5">
        <f t="shared" si="0"/>
        <v>9</v>
      </c>
      <c r="L10" s="5">
        <f t="shared" si="0"/>
        <v>10</v>
      </c>
      <c r="M10" s="5">
        <f t="shared" si="0"/>
        <v>11</v>
      </c>
      <c r="N10" s="5">
        <v>10</v>
      </c>
      <c r="O10" s="5">
        <f t="shared" si="0"/>
        <v>11</v>
      </c>
      <c r="P10" s="5">
        <f t="shared" si="0"/>
        <v>12</v>
      </c>
      <c r="Q10" s="5">
        <f t="shared" si="0"/>
        <v>13</v>
      </c>
      <c r="R10" s="5">
        <f t="shared" si="0"/>
        <v>14</v>
      </c>
      <c r="S10" s="5">
        <f t="shared" si="0"/>
        <v>15</v>
      </c>
      <c r="T10" s="5">
        <f t="shared" si="0"/>
        <v>16</v>
      </c>
    </row>
    <row r="11" spans="1:20" s="30" customFormat="1" ht="68.25" customHeight="1" x14ac:dyDescent="0.25">
      <c r="A11" s="6">
        <v>1</v>
      </c>
      <c r="B11" s="44" t="s">
        <v>31</v>
      </c>
      <c r="C11" s="44" t="s">
        <v>33</v>
      </c>
      <c r="D11" s="44"/>
      <c r="E11" s="44"/>
      <c r="F11" s="29" t="s">
        <v>35</v>
      </c>
      <c r="G11" s="45">
        <v>3</v>
      </c>
      <c r="H11" s="48">
        <v>27000</v>
      </c>
      <c r="I11" s="48">
        <v>33000</v>
      </c>
      <c r="J11" s="48">
        <v>30600</v>
      </c>
      <c r="K11" s="48"/>
      <c r="L11" s="7"/>
      <c r="M11" s="7" t="s">
        <v>13</v>
      </c>
      <c r="N11" s="42">
        <v>3</v>
      </c>
      <c r="O11" s="49">
        <f>ROUND(AVERAGE(H11:J11),2)</f>
        <v>30200</v>
      </c>
      <c r="P11" s="18">
        <f>STDEV(H11,I11,J11)</f>
        <v>3019.9337741083</v>
      </c>
      <c r="Q11" s="18">
        <f>P11/O11*100</f>
        <v>9.9997807089678812</v>
      </c>
      <c r="R11" s="3" t="str">
        <f t="shared" ref="R11:R12" si="1">IF(Q11&lt;33,"ОДНОРОДНЫЕ","НЕОДНОРОДНЫЕ")</f>
        <v>ОДНОРОДНЫЕ</v>
      </c>
      <c r="S11" s="49">
        <f>ROUND(MIN(H11:K11),2)</f>
        <v>27000</v>
      </c>
      <c r="T11" s="7">
        <f>G11*S11</f>
        <v>81000</v>
      </c>
    </row>
    <row r="12" spans="1:20" s="30" customFormat="1" ht="63.75" customHeight="1" x14ac:dyDescent="0.25">
      <c r="A12" s="6">
        <v>2</v>
      </c>
      <c r="B12" s="44" t="s">
        <v>32</v>
      </c>
      <c r="C12" s="44" t="s">
        <v>34</v>
      </c>
      <c r="D12" s="44"/>
      <c r="E12" s="44"/>
      <c r="F12" s="29" t="s">
        <v>35</v>
      </c>
      <c r="G12" s="42">
        <v>1</v>
      </c>
      <c r="H12" s="7">
        <v>80000</v>
      </c>
      <c r="I12" s="7">
        <v>92000</v>
      </c>
      <c r="J12" s="7">
        <v>100000</v>
      </c>
      <c r="K12" s="7"/>
      <c r="L12" s="7">
        <v>6386.4</v>
      </c>
      <c r="M12" s="7" t="s">
        <v>13</v>
      </c>
      <c r="N12" s="42">
        <v>3</v>
      </c>
      <c r="O12" s="7">
        <f>ROUND(AVERAGE(H12:J12),2)</f>
        <v>90666.67</v>
      </c>
      <c r="P12" s="18">
        <f>STDEV(H12,I12,J12)</f>
        <v>10066.445913694333</v>
      </c>
      <c r="Q12" s="18">
        <f>P12/O12*100</f>
        <v>11.102697290740174</v>
      </c>
      <c r="R12" s="3" t="str">
        <f t="shared" si="1"/>
        <v>ОДНОРОДНЫЕ</v>
      </c>
      <c r="S12" s="7">
        <f>MIN(H12:J12)</f>
        <v>80000</v>
      </c>
      <c r="T12" s="7">
        <f>G12*S12</f>
        <v>80000</v>
      </c>
    </row>
    <row r="13" spans="1:20" s="28" customFormat="1" ht="15.75" x14ac:dyDescent="0.25">
      <c r="A13" s="21"/>
      <c r="B13" s="22" t="s">
        <v>25</v>
      </c>
      <c r="C13" s="22"/>
      <c r="D13" s="22"/>
      <c r="E13" s="23"/>
      <c r="F13" s="24"/>
      <c r="G13" s="25"/>
      <c r="H13" s="26"/>
      <c r="I13" s="26"/>
      <c r="J13" s="26"/>
      <c r="K13" s="26"/>
      <c r="L13" s="26"/>
      <c r="M13" s="26"/>
      <c r="N13" s="25"/>
      <c r="O13" s="25"/>
      <c r="P13" s="25"/>
      <c r="Q13" s="25"/>
      <c r="R13" s="25"/>
      <c r="S13" s="27"/>
      <c r="T13" s="27">
        <f>SUM(T11:T12)</f>
        <v>161000</v>
      </c>
    </row>
    <row r="14" spans="1:20" s="28" customFormat="1" ht="15.75" x14ac:dyDescent="0.25">
      <c r="A14" s="31"/>
      <c r="B14" s="32"/>
      <c r="C14" s="32"/>
      <c r="D14" s="32"/>
      <c r="E14" s="33"/>
      <c r="F14" s="34"/>
      <c r="G14" s="35"/>
      <c r="H14" s="36"/>
      <c r="I14" s="36"/>
      <c r="J14" s="36"/>
      <c r="K14" s="36"/>
      <c r="L14" s="36"/>
      <c r="M14" s="36"/>
      <c r="N14" s="35"/>
      <c r="O14" s="35"/>
      <c r="P14" s="35"/>
      <c r="Q14" s="35"/>
      <c r="R14" s="35"/>
      <c r="S14" s="37"/>
      <c r="T14" s="37"/>
    </row>
    <row r="15" spans="1:20" s="9" customFormat="1" ht="40.5" customHeight="1" x14ac:dyDescent="0.25">
      <c r="A15" s="50" t="s">
        <v>27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</row>
    <row r="16" spans="1:20" s="9" customFormat="1" ht="34.5" customHeight="1" x14ac:dyDescent="0.25">
      <c r="A16" s="50" t="s">
        <v>28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</row>
    <row r="17" spans="1:20" s="28" customFormat="1" ht="15.75" hidden="1" x14ac:dyDescent="0.25">
      <c r="A17" s="31"/>
      <c r="B17" s="32"/>
      <c r="C17" s="32"/>
      <c r="D17" s="32"/>
      <c r="E17" s="33"/>
      <c r="F17" s="34"/>
      <c r="G17" s="35"/>
      <c r="H17" s="36"/>
      <c r="I17" s="36"/>
      <c r="J17" s="36"/>
      <c r="K17" s="36"/>
      <c r="L17" s="36"/>
      <c r="M17" s="36"/>
      <c r="N17" s="35"/>
      <c r="O17" s="35"/>
      <c r="P17" s="35"/>
      <c r="Q17" s="35"/>
      <c r="R17" s="35"/>
      <c r="S17" s="37"/>
      <c r="T17" s="37"/>
    </row>
    <row r="18" spans="1:20" s="41" customFormat="1" ht="12" hidden="1" customHeight="1" x14ac:dyDescent="0.25">
      <c r="A18" s="38"/>
      <c r="B18" s="55" t="s">
        <v>20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39"/>
      <c r="S18" s="39"/>
      <c r="T18" s="40"/>
    </row>
    <row r="19" spans="1:20" s="41" customFormat="1" ht="12" hidden="1" customHeight="1" x14ac:dyDescent="0.25">
      <c r="A19" s="38"/>
      <c r="B19" s="51" t="s">
        <v>19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39"/>
      <c r="S19" s="39"/>
      <c r="T19" s="40"/>
    </row>
    <row r="20" spans="1:20" s="41" customFormat="1" ht="12" hidden="1" customHeight="1" x14ac:dyDescent="0.25">
      <c r="A20" s="38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39"/>
      <c r="S20" s="39"/>
      <c r="T20" s="40"/>
    </row>
    <row r="21" spans="1:20" s="41" customFormat="1" ht="12" hidden="1" customHeight="1" x14ac:dyDescent="0.25">
      <c r="A21" s="38"/>
      <c r="B21" s="43"/>
      <c r="C21" s="43"/>
      <c r="D21" s="43"/>
      <c r="E21" s="43"/>
      <c r="F21" s="43"/>
      <c r="G21" s="43"/>
      <c r="H21" s="43"/>
      <c r="I21" s="43"/>
      <c r="J21" s="43"/>
      <c r="K21" s="47"/>
      <c r="L21" s="43"/>
      <c r="M21" s="43"/>
      <c r="N21" s="43"/>
      <c r="O21" s="43"/>
      <c r="P21" s="43"/>
      <c r="Q21" s="43"/>
      <c r="R21" s="39"/>
      <c r="S21" s="39"/>
      <c r="T21" s="40"/>
    </row>
    <row r="22" spans="1:20" s="41" customFormat="1" ht="12" hidden="1" customHeight="1" x14ac:dyDescent="0.25">
      <c r="A22" s="38"/>
      <c r="B22" s="43"/>
      <c r="C22" s="43"/>
      <c r="D22" s="43"/>
      <c r="E22" s="43"/>
      <c r="F22" s="43"/>
      <c r="G22" s="43"/>
      <c r="H22" s="43"/>
      <c r="I22" s="43"/>
      <c r="J22" s="43"/>
      <c r="K22" s="47"/>
      <c r="L22" s="43"/>
      <c r="M22" s="43"/>
      <c r="N22" s="43"/>
      <c r="O22" s="43"/>
      <c r="P22" s="43"/>
      <c r="Q22" s="43"/>
      <c r="R22" s="39"/>
      <c r="S22" s="39"/>
      <c r="T22" s="40"/>
    </row>
    <row r="23" spans="1:20" s="9" customFormat="1" hidden="1" x14ac:dyDescent="0.25">
      <c r="A23" s="10"/>
      <c r="B23" s="19"/>
      <c r="C23" s="19"/>
      <c r="D23" s="19"/>
      <c r="E23" s="11"/>
      <c r="F23" s="12"/>
      <c r="G23" s="13"/>
      <c r="H23" s="14"/>
      <c r="I23" s="14"/>
      <c r="J23" s="14"/>
      <c r="K23" s="14"/>
      <c r="L23" s="14"/>
      <c r="M23" s="14"/>
      <c r="N23" s="13"/>
      <c r="O23" s="13"/>
      <c r="P23" s="13"/>
      <c r="Q23" s="13"/>
      <c r="R23" s="13"/>
      <c r="S23" s="15"/>
      <c r="T23" s="15"/>
    </row>
    <row r="24" spans="1:20" ht="45.75" customHeight="1" x14ac:dyDescent="0.25">
      <c r="A24" s="52" t="s">
        <v>18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2"/>
      <c r="T24" s="2"/>
    </row>
    <row r="25" spans="1:20" ht="15" customHeight="1" x14ac:dyDescent="0.25">
      <c r="B25" s="9" t="s">
        <v>11</v>
      </c>
      <c r="C25" s="9"/>
      <c r="D25" s="9"/>
      <c r="E25" s="9"/>
      <c r="F25" s="9" t="s">
        <v>37</v>
      </c>
      <c r="O25" s="8"/>
    </row>
  </sheetData>
  <mergeCells count="28">
    <mergeCell ref="A7:T7"/>
    <mergeCell ref="R1:T1"/>
    <mergeCell ref="A4:T6"/>
    <mergeCell ref="A8:A9"/>
    <mergeCell ref="B8:B9"/>
    <mergeCell ref="C8:C9"/>
    <mergeCell ref="D8:D9"/>
    <mergeCell ref="E8:E9"/>
    <mergeCell ref="F8:F9"/>
    <mergeCell ref="S8:S9"/>
    <mergeCell ref="T8:T9"/>
    <mergeCell ref="A3:T3"/>
    <mergeCell ref="A2:T2"/>
    <mergeCell ref="H8:K8"/>
    <mergeCell ref="A16:T16"/>
    <mergeCell ref="B19:Q19"/>
    <mergeCell ref="B20:Q20"/>
    <mergeCell ref="A24:R24"/>
    <mergeCell ref="P8:P9"/>
    <mergeCell ref="Q8:Q9"/>
    <mergeCell ref="R8:R9"/>
    <mergeCell ref="B18:Q18"/>
    <mergeCell ref="G8:G9"/>
    <mergeCell ref="L8:L9"/>
    <mergeCell ref="M8:M9"/>
    <mergeCell ref="N8:N9"/>
    <mergeCell ref="O8:O9"/>
    <mergeCell ref="A15:T15"/>
  </mergeCells>
  <conditionalFormatting sqref="R11:R12">
    <cfRule type="containsText" dxfId="5" priority="4" operator="containsText" text="НЕ">
      <formula>NOT(ISERROR(SEARCH("НЕ",R11)))</formula>
    </cfRule>
    <cfRule type="containsText" dxfId="4" priority="5" operator="containsText" text="ОДНОРОДНЫЕ">
      <formula>NOT(ISERROR(SEARCH("ОДНОРОДНЫЕ",R11)))</formula>
    </cfRule>
    <cfRule type="containsText" dxfId="3" priority="6" operator="containsText" text="НЕОДНОРОДНЫЕ">
      <formula>NOT(ISERROR(SEARCH("НЕОДНОРОДНЫЕ",R11)))</formula>
    </cfRule>
  </conditionalFormatting>
  <conditionalFormatting sqref="R11:R12">
    <cfRule type="containsText" dxfId="2" priority="1" operator="containsText" text="НЕОДНОРОДНЫЕ">
      <formula>NOT(ISERROR(SEARCH("НЕОДНОРОДНЫЕ",R11)))</formula>
    </cfRule>
    <cfRule type="containsText" dxfId="1" priority="2" operator="containsText" text="ОДНОРОДНЫЕ">
      <formula>NOT(ISERROR(SEARCH("ОДНОРОДНЫЕ",R11)))</formula>
    </cfRule>
    <cfRule type="containsText" dxfId="0" priority="3" operator="containsText" text="НЕОДНОРОДНЫЕ">
      <formula>NOT(ISERROR(SEARCH("НЕОДНОРОДНЫЕ",R11)))</formula>
    </cfRule>
  </conditionalFormatting>
  <pageMargins left="0.25" right="0.25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Хилкова Елена Викторовна</dc:creator>
  <cp:lastModifiedBy>xxx</cp:lastModifiedBy>
  <cp:lastPrinted>2026-04-10T09:07:28Z</cp:lastPrinted>
  <dcterms:created xsi:type="dcterms:W3CDTF">2019-10-24T07:04:51Z</dcterms:created>
  <dcterms:modified xsi:type="dcterms:W3CDTF">2026-05-15T13:01:40Z</dcterms:modified>
</cp:coreProperties>
</file>