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zinovaSV\Desktop\ЕД поставщик\Зеркала на Дегтярную\"/>
    </mc:Choice>
  </mc:AlternateContent>
  <xr:revisionPtr revIDLastSave="0" documentId="8_{AAA37117-E194-47A6-9BB4-32F1F33DDF2F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НМЦК" sheetId="6" r:id="rId1"/>
  </sheets>
  <calcPr calcId="191029"/>
</workbook>
</file>

<file path=xl/calcChain.xml><?xml version="1.0" encoding="utf-8"?>
<calcChain xmlns="http://schemas.openxmlformats.org/spreadsheetml/2006/main">
  <c r="E11" i="6" l="1"/>
  <c r="D11" i="6"/>
  <c r="M10" i="6"/>
  <c r="L10" i="6"/>
  <c r="J10" i="6"/>
  <c r="K10" i="6" s="1"/>
  <c r="N10" i="6" l="1"/>
  <c r="L9" i="6"/>
  <c r="J9" i="6" l="1"/>
  <c r="K9" i="6" l="1"/>
  <c r="K12" i="6" s="1"/>
  <c r="C11" i="6"/>
  <c r="M9" i="6"/>
  <c r="N9" i="6" l="1"/>
</calcChain>
</file>

<file path=xl/sharedStrings.xml><?xml version="1.0" encoding="utf-8"?>
<sst xmlns="http://schemas.openxmlformats.org/spreadsheetml/2006/main" count="41" uniqueCount="40">
  <si>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</si>
  <si>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</si>
  <si>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</si>
  <si>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&lt;ц - средн. арифм. величина цены единицы прод-ции, руб.</t>
  </si>
  <si>
    <t>Среднее квадратичное отклонение</t>
  </si>
  <si>
    <t xml:space="preserve">v - кол-во (объем) закупаемого товара (услуги) </t>
  </si>
  <si>
    <t>Наим-ние ед. изм. товара (услуги) 
по ОКЕИ</t>
  </si>
  <si>
    <t>Источник ценовой информации  (ИЦИ №i) и цена единицы товара, работы, услуги, представленная i-тым ИЦИ (Цi), руб.</t>
  </si>
  <si>
    <t>Приложение № 2 к служебной записке</t>
  </si>
  <si>
    <t>КОСГУ 
(заполняется 
бухгалтерией)</t>
  </si>
  <si>
    <t>ОКПД2 / КТРУ/ККН</t>
  </si>
  <si>
    <t>ПРОВЕРИЛ</t>
  </si>
  <si>
    <t xml:space="preserve">  СОСТАВИЛ </t>
  </si>
  <si>
    <r>
      <t xml:space="preserve">V - коэф-нт вариации </t>
    </r>
    <r>
      <rPr>
        <b/>
        <sz val="10"/>
        <color indexed="8"/>
        <rFont val="Times New Roman"/>
        <family val="1"/>
        <charset val="204"/>
      </rPr>
      <t>(не должен превышать 33%)</t>
    </r>
  </si>
  <si>
    <t>Цена договора (контракта), руб.</t>
  </si>
  <si>
    <t>Определена и обоснована методом сопоставимых рыночных цен (анализа рынка)</t>
  </si>
  <si>
    <t>Цена договора (контракта), заключаемого с единственным поставщиком:</t>
  </si>
  <si>
    <t>Определение однородности совокупности значений выявленных цен СПРАВОЧНО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</si>
  <si>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</si>
  <si>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</si>
  <si>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Начальник АХО</t>
  </si>
  <si>
    <t>Коваленко Е.П.</t>
  </si>
  <si>
    <t xml:space="preserve"> </t>
  </si>
  <si>
    <t>______________________________</t>
  </si>
  <si>
    <t>упак</t>
  </si>
  <si>
    <t>Зеркало тип 1</t>
  </si>
  <si>
    <t>Крепление для зеркала</t>
  </si>
  <si>
    <t>шт</t>
  </si>
  <si>
    <t>25.72.14.130/25.72.14.130-00000014</t>
  </si>
  <si>
    <t>Итого по КП</t>
  </si>
  <si>
    <t>ИЦИ №1         Запрос от 24.03.2026 № 587/26-0-0.
КП  № 1 вх. от 25.03.2026   № 1130/26-0-0.</t>
  </si>
  <si>
    <t>ИЦИ №2         Запрос от 24.03.2026 № 587/26-0-0.
КП  № 1 вх. от 27.03.2026   № 1156/26-0-0.</t>
  </si>
  <si>
    <t>ИЦИ №3         Запрос от 24.03.2026 № 587/26-0-0.
КП  № 1 вх. от 25.03.2026   № 1123/26-0-0.</t>
  </si>
  <si>
    <t>Специалист АХО</t>
  </si>
  <si>
    <t>Авраменко Г.Ю.</t>
  </si>
  <si>
    <t>Цена договора (контракта) составляет 59 852 рубля 65 копеек (Пятьдесят девять  тысяч восемьсот пятьдесят два рубля 65 копеек)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</si>
  <si>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двадцати восьми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</si>
  <si>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с осуществлением сбора и анализа общедоступной ценовой информации
на поставку зеркал (Дегтярный пер., дом 9, строение 1)</t>
  </si>
  <si>
    <r>
      <t xml:space="preserve">Распоряжение Комитета по государственному заказу Санкт-Петербурга
</t>
    </r>
    <r>
      <rPr>
        <b/>
        <sz val="10"/>
        <color rgb="FF00B050"/>
        <rFont val="Times New Roman"/>
        <family val="1"/>
        <charset val="204"/>
      </rPr>
      <t>№ 100-р с изм.
от 09.04.2026</t>
    </r>
    <r>
      <rPr>
        <b/>
        <sz val="10"/>
        <color rgb="FF000000"/>
        <rFont val="Times New Roman"/>
        <family val="1"/>
        <charset val="204"/>
      </rPr>
      <t xml:space="preserve">        </t>
    </r>
  </si>
  <si>
    <t>23.12.13.110/23.12.13.110-00000001/23.12.13.119-001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</si>
</sst>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  <numFmt numFmtId="166" formatCode="0.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B05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6" applyFont="1" applyFill="1"/>
    <xf numFmtId="0" fontId="9" fillId="0" borderId="1" xfId="6" applyFont="1" applyFill="1" applyBorder="1" applyAlignment="1">
      <alignment horizontal="center" vertical="top" wrapText="1"/>
    </xf>
    <xf numFmtId="0" fontId="4" fillId="0" borderId="0" xfId="6" applyFont="1" applyFill="1" applyAlignment="1">
      <alignment horizontal="left" vertical="top"/>
    </xf>
    <xf numFmtId="0" fontId="10" fillId="0" borderId="0" xfId="6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 wrapText="1"/>
    </xf>
    <xf numFmtId="43" fontId="9" fillId="0" borderId="0" xfId="7" applyFont="1" applyFill="1" applyBorder="1" applyAlignment="1">
      <alignment horizontal="center" vertical="center" wrapText="1"/>
    </xf>
    <xf numFmtId="4" fontId="4" fillId="0" borderId="0" xfId="6" applyNumberFormat="1" applyFont="1" applyFill="1"/>
    <xf numFmtId="0" fontId="6" fillId="0" borderId="0" xfId="6" applyFont="1" applyFill="1" applyAlignment="1">
      <alignment horizontal="center" vertical="center" wrapText="1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4" fillId="0" borderId="0" xfId="6" applyFont="1" applyFill="1" applyAlignment="1">
      <alignment horizontal="left" vertical="top"/>
    </xf>
    <xf numFmtId="0" fontId="4" fillId="0" borderId="0" xfId="6" applyFont="1" applyFill="1" applyAlignment="1">
      <alignment horizontal="right"/>
    </xf>
    <xf numFmtId="0" fontId="7" fillId="0" borderId="0" xfId="6" applyFont="1" applyFill="1"/>
    <xf numFmtId="0" fontId="14" fillId="0" borderId="0" xfId="6" applyFont="1" applyFill="1"/>
    <xf numFmtId="43" fontId="14" fillId="0" borderId="0" xfId="6" applyNumberFormat="1" applyFont="1" applyFill="1"/>
    <xf numFmtId="0" fontId="9" fillId="0" borderId="6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14" fillId="0" borderId="0" xfId="6" applyFont="1" applyFill="1" applyAlignment="1">
      <alignment horizontal="left" vertical="top"/>
    </xf>
    <xf numFmtId="0" fontId="9" fillId="0" borderId="1" xfId="6" applyFont="1" applyFill="1" applyBorder="1" applyAlignment="1">
      <alignment horizontal="center" vertical="center" wrapText="1"/>
    </xf>
    <xf numFmtId="4" fontId="14" fillId="0" borderId="0" xfId="6" applyNumberFormat="1" applyFont="1" applyFill="1" applyAlignment="1">
      <alignment horizontal="left" vertical="top"/>
    </xf>
    <xf numFmtId="0" fontId="15" fillId="0" borderId="0" xfId="0" applyFont="1" applyFill="1" applyAlignment="1">
      <alignment vertical="top"/>
    </xf>
    <xf numFmtId="0" fontId="14" fillId="0" borderId="0" xfId="6" applyFont="1" applyFill="1" applyAlignment="1">
      <alignment vertical="top" wrapText="1"/>
    </xf>
    <xf numFmtId="166" fontId="4" fillId="0" borderId="0" xfId="6" applyNumberFormat="1" applyFont="1" applyFill="1"/>
    <xf numFmtId="0" fontId="9" fillId="0" borderId="1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/>
    </xf>
    <xf numFmtId="0" fontId="18" fillId="0" borderId="4" xfId="6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1" xfId="6" applyNumberFormat="1" applyFont="1" applyFill="1" applyBorder="1" applyAlignment="1">
      <alignment horizontal="center" vertical="center"/>
    </xf>
    <xf numFmtId="3" fontId="18" fillId="0" borderId="1" xfId="6" applyNumberFormat="1" applyFont="1" applyFill="1" applyBorder="1" applyAlignment="1">
      <alignment horizontal="center" vertical="center" wrapText="1"/>
    </xf>
    <xf numFmtId="3" fontId="18" fillId="0" borderId="5" xfId="6" applyNumberFormat="1" applyFont="1" applyFill="1" applyBorder="1" applyAlignment="1">
      <alignment horizontal="center" vertical="center" wrapText="1"/>
    </xf>
    <xf numFmtId="4" fontId="18" fillId="0" borderId="5" xfId="6" applyNumberFormat="1" applyFont="1" applyFill="1" applyBorder="1" applyAlignment="1">
      <alignment horizontal="center" vertical="center" wrapText="1"/>
    </xf>
    <xf numFmtId="4" fontId="18" fillId="0" borderId="1" xfId="6" applyNumberFormat="1" applyFont="1" applyFill="1" applyBorder="1" applyAlignment="1">
      <alignment horizontal="center" vertical="center" wrapText="1"/>
    </xf>
    <xf numFmtId="2" fontId="18" fillId="0" borderId="1" xfId="6" applyNumberFormat="1" applyFont="1" applyFill="1" applyBorder="1" applyAlignment="1">
      <alignment horizontal="center" vertical="center" wrapText="1"/>
    </xf>
    <xf numFmtId="10" fontId="18" fillId="0" borderId="1" xfId="6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8" fillId="0" borderId="1" xfId="8" applyNumberFormat="1" applyFont="1" applyFill="1" applyBorder="1" applyAlignment="1">
      <alignment horizontal="center" vertical="center" wrapText="1"/>
    </xf>
    <xf numFmtId="0" fontId="18" fillId="0" borderId="3" xfId="6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18" fillId="0" borderId="1" xfId="6" applyFont="1" applyFill="1" applyBorder="1"/>
    <xf numFmtId="3" fontId="18" fillId="0" borderId="3" xfId="6" applyNumberFormat="1" applyFont="1" applyFill="1" applyBorder="1" applyAlignment="1">
      <alignment horizontal="center" vertical="center" wrapText="1"/>
    </xf>
    <xf numFmtId="4" fontId="18" fillId="0" borderId="9" xfId="6" applyNumberFormat="1" applyFont="1" applyFill="1" applyBorder="1" applyAlignment="1">
      <alignment horizontal="center" vertical="center" wrapText="1"/>
    </xf>
    <xf numFmtId="4" fontId="18" fillId="0" borderId="3" xfId="6" applyNumberFormat="1" applyFont="1" applyFill="1" applyBorder="1" applyAlignment="1">
      <alignment horizontal="center" vertical="center" wrapText="1"/>
    </xf>
    <xf numFmtId="2" fontId="18" fillId="0" borderId="3" xfId="6" applyNumberFormat="1" applyFont="1" applyFill="1" applyBorder="1" applyAlignment="1">
      <alignment horizontal="center" vertical="center" wrapText="1"/>
    </xf>
    <xf numFmtId="10" fontId="18" fillId="0" borderId="3" xfId="6" applyNumberFormat="1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right" vertical="center" wrapText="1"/>
    </xf>
    <xf numFmtId="0" fontId="18" fillId="0" borderId="0" xfId="6" applyFont="1" applyFill="1"/>
    <xf numFmtId="4" fontId="8" fillId="0" borderId="1" xfId="6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vertical="center" wrapText="1"/>
    </xf>
    <xf numFmtId="43" fontId="8" fillId="0" borderId="1" xfId="7" applyFont="1" applyFill="1" applyBorder="1" applyAlignment="1">
      <alignment horizontal="center" vertical="center" wrapText="1"/>
    </xf>
    <xf numFmtId="0" fontId="18" fillId="0" borderId="0" xfId="6" applyFont="1" applyFill="1" applyAlignment="1">
      <alignment horizontal="left" vertical="top" wrapText="1"/>
    </xf>
    <xf numFmtId="0" fontId="19" fillId="0" borderId="0" xfId="6" applyFont="1" applyFill="1" applyAlignment="1"/>
    <xf numFmtId="0" fontId="19" fillId="0" borderId="0" xfId="6" applyFont="1" applyFill="1" applyAlignment="1">
      <alignment horizontal="left"/>
    </xf>
    <xf numFmtId="0" fontId="18" fillId="0" borderId="0" xfId="6" applyFont="1" applyFill="1" applyAlignment="1">
      <alignment horizontal="left" vertical="top"/>
    </xf>
    <xf numFmtId="0" fontId="7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/>
    </xf>
    <xf numFmtId="4" fontId="19" fillId="0" borderId="1" xfId="0" applyNumberFormat="1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16" fillId="0" borderId="3" xfId="6" applyFont="1" applyFill="1" applyBorder="1" applyAlignment="1">
      <alignment horizontal="center" vertical="center" wrapText="1"/>
    </xf>
    <xf numFmtId="0" fontId="16" fillId="0" borderId="2" xfId="6" applyFont="1" applyFill="1" applyBorder="1" applyAlignment="1">
      <alignment horizontal="center"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9" fillId="0" borderId="3" xfId="6" applyFont="1" applyFill="1" applyBorder="1" applyAlignment="1">
      <alignment horizontal="center" vertical="center" wrapText="1"/>
    </xf>
    <xf numFmtId="0" fontId="9" fillId="0" borderId="2" xfId="6" applyFont="1" applyFill="1" applyBorder="1" applyAlignment="1">
      <alignment horizontal="center" vertical="center" wrapText="1"/>
    </xf>
    <xf numFmtId="0" fontId="19" fillId="0" borderId="0" xfId="6" applyFont="1" applyFill="1" applyAlignment="1">
      <alignment horizontal="center"/>
    </xf>
    <xf numFmtId="0" fontId="18" fillId="0" borderId="0" xfId="6" applyFont="1" applyFill="1" applyAlignment="1">
      <alignment horizontal="left"/>
    </xf>
    <xf numFmtId="0" fontId="18" fillId="0" borderId="0" xfId="6" applyFont="1" applyFill="1" applyAlignment="1">
      <alignment horizontal="left" vertical="top" wrapText="1"/>
    </xf>
    <xf numFmtId="0" fontId="18" fillId="0" borderId="0" xfId="6" applyFont="1" applyFill="1" applyAlignment="1">
      <alignment horizontal="left" vertical="top"/>
    </xf>
    <xf numFmtId="0" fontId="9" fillId="0" borderId="4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left"/>
    </xf>
    <xf numFmtId="0" fontId="7" fillId="0" borderId="0" xfId="6" applyFont="1" applyFill="1" applyAlignment="1">
      <alignment horizontal="center"/>
    </xf>
    <xf numFmtId="0" fontId="18" fillId="0" borderId="0" xfId="6" applyFont="1" applyFill="1" applyBorder="1" applyAlignment="1">
      <alignment horizontal="left" vertical="center" wrapText="1"/>
    </xf>
    <xf numFmtId="0" fontId="8" fillId="0" borderId="4" xfId="6" applyFont="1" applyFill="1" applyBorder="1" applyAlignment="1">
      <alignment horizontal="right" vertical="center" wrapText="1"/>
    </xf>
    <xf numFmtId="0" fontId="8" fillId="0" borderId="7" xfId="6" applyFont="1" applyFill="1" applyBorder="1" applyAlignment="1">
      <alignment horizontal="right" vertical="center" wrapText="1"/>
    </xf>
    <xf numFmtId="0" fontId="14" fillId="0" borderId="8" xfId="6" applyFont="1" applyFill="1" applyBorder="1" applyAlignment="1">
      <alignment horizontal="left" vertical="top" wrapText="1"/>
    </xf>
    <xf numFmtId="0" fontId="14" fillId="0" borderId="0" xfId="6" applyFont="1" applyFill="1" applyBorder="1" applyAlignment="1">
      <alignment horizontal="left" vertical="top" wrapText="1"/>
    </xf>
    <xf numFmtId="0" fontId="4" fillId="0" borderId="0" xfId="6" applyFont="1" applyFill="1" applyAlignment="1">
      <alignment horizontal="center"/>
    </xf>
    <xf numFmtId="0" fontId="11" fillId="0" borderId="0" xfId="6" applyFont="1" applyFill="1" applyAlignment="1">
      <alignment horizontal="center" vertical="center" wrapText="1"/>
    </xf>
    <xf numFmtId="0" fontId="9" fillId="0" borderId="0" xfId="6" applyFont="1" applyFill="1" applyAlignment="1">
      <alignment horizontal="center" vertical="center" wrapText="1"/>
    </xf>
  </cellXfs>
  <cellStyles count="10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  <cellStyle name="Финансовый 5" xfId="9" xr:uid="{00000000-0005-0000-0000-000009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171715</xdr:colOff>
      <xdr:row>6</xdr:row>
      <xdr:rowOff>512498</xdr:rowOff>
    </xdr:from>
    <xdr:to>
      <xdr:col>12</xdr:col>
      <xdr:colOff>1028965</xdr:colOff>
      <xdr:row>6</xdr:row>
      <xdr:rowOff>845873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08934" y="3584311"/>
          <a:ext cx="8572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274903</xdr:colOff>
      <xdr:row>6</xdr:row>
      <xdr:rowOff>617008</xdr:rowOff>
    </xdr:from>
    <xdr:to>
      <xdr:col>13</xdr:col>
      <xdr:colOff>932128</xdr:colOff>
      <xdr:row>6</xdr:row>
      <xdr:rowOff>864658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490841" y="3688821"/>
          <a:ext cx="6572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0</xdr:colOff>
      <xdr:row>6</xdr:row>
      <xdr:rowOff>129569</xdr:rowOff>
    </xdr:from>
    <xdr:to>
      <xdr:col>14</xdr:col>
      <xdr:colOff>0</xdr:colOff>
      <xdr:row>6</xdr:row>
      <xdr:rowOff>656897</xdr:rowOff>
    </xdr:to>
    <xdr:pic>
      <xdr:nvPicPr>
        <xdr:cNvPr id="15" name="Рисунок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 r="56836" b="28496"/>
        <a:stretch>
          <a:fillRect/>
        </a:stretch>
      </xdr:blipFill>
      <xdr:spPr bwMode="auto">
        <a:xfrm>
          <a:off x="23865050" y="5749319"/>
          <a:ext cx="1035189" cy="527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2"/>
  <sheetViews>
    <sheetView tabSelected="1" topLeftCell="A2" zoomScale="75" zoomScaleNormal="75" zoomScaleSheetLayoutView="87" workbookViewId="0">
      <selection activeCell="O9" sqref="O9"/>
    </sheetView>
  </sheetViews>
  <sheetFormatPr defaultColWidth="7.5703125" defaultRowHeight="12.75" x14ac:dyDescent="0.2"/>
  <cols>
    <col min="1" max="1" width="5" style="1" customWidth="1"/>
    <col min="2" max="2" width="26.28515625" style="1" customWidth="1"/>
    <col min="3" max="3" width="12.7109375" style="1" customWidth="1"/>
    <col min="4" max="4" width="12.85546875" style="1" customWidth="1"/>
    <col min="5" max="5" width="13" style="1" customWidth="1"/>
    <col min="6" max="6" width="13.85546875" style="1" customWidth="1"/>
    <col min="7" max="7" width="12" style="1" customWidth="1"/>
    <col min="8" max="10" width="15.5703125" style="1" customWidth="1"/>
    <col min="11" max="11" width="17.5703125" style="1" customWidth="1"/>
    <col min="12" max="12" width="15.42578125" style="1" customWidth="1"/>
    <col min="13" max="13" width="17.7109375" style="1" customWidth="1"/>
    <col min="14" max="14" width="17.140625" style="1" customWidth="1"/>
    <col min="15" max="15" width="22.28515625" style="1" customWidth="1"/>
    <col min="16" max="16" width="17" style="1" customWidth="1"/>
    <col min="17" max="17" width="23.28515625" style="1" customWidth="1"/>
    <col min="18" max="18" width="27.5703125" style="1" customWidth="1"/>
    <col min="19" max="16384" width="7.5703125" style="1"/>
  </cols>
  <sheetData>
    <row r="1" spans="1:18" x14ac:dyDescent="0.2">
      <c r="O1" s="85" t="s">
        <v>8</v>
      </c>
      <c r="P1" s="85"/>
      <c r="Q1" s="12"/>
    </row>
    <row r="2" spans="1:18" s="13" customFormat="1" ht="17.25" customHeight="1" x14ac:dyDescent="0.25">
      <c r="A2" s="86" t="s">
        <v>16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"/>
    </row>
    <row r="3" spans="1:18" s="13" customFormat="1" ht="18.75" customHeight="1" x14ac:dyDescent="0.25">
      <c r="A3" s="87" t="s">
        <v>15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9"/>
    </row>
    <row r="4" spans="1:18" s="13" customFormat="1" ht="28.5" customHeight="1" x14ac:dyDescent="0.25">
      <c r="A4" s="87" t="s">
        <v>37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10"/>
    </row>
    <row r="5" spans="1:18" ht="79.5" customHeight="1" x14ac:dyDescent="0.2">
      <c r="A5" s="83" t="s">
        <v>36</v>
      </c>
      <c r="B5" s="83"/>
      <c r="C5" s="84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22"/>
      <c r="Q5" s="21"/>
    </row>
    <row r="6" spans="1:18" ht="49.5" customHeight="1" x14ac:dyDescent="0.2">
      <c r="A6" s="71" t="s">
        <v>0</v>
      </c>
      <c r="B6" s="77" t="s">
        <v>1</v>
      </c>
      <c r="C6" s="64" t="s">
        <v>7</v>
      </c>
      <c r="D6" s="64"/>
      <c r="E6" s="64"/>
      <c r="F6" s="65" t="s">
        <v>38</v>
      </c>
      <c r="G6" s="71" t="s">
        <v>5</v>
      </c>
      <c r="H6" s="71" t="s">
        <v>6</v>
      </c>
      <c r="I6" s="71" t="s">
        <v>2</v>
      </c>
      <c r="J6" s="69" t="s">
        <v>18</v>
      </c>
      <c r="K6" s="69" t="s">
        <v>19</v>
      </c>
      <c r="L6" s="64" t="s">
        <v>17</v>
      </c>
      <c r="M6" s="64"/>
      <c r="N6" s="64"/>
      <c r="O6" s="67" t="s">
        <v>10</v>
      </c>
      <c r="P6" s="67" t="s">
        <v>9</v>
      </c>
      <c r="Q6" s="4"/>
    </row>
    <row r="7" spans="1:18" ht="128.25" customHeight="1" x14ac:dyDescent="0.2">
      <c r="A7" s="72"/>
      <c r="B7" s="64"/>
      <c r="C7" s="25" t="s">
        <v>30</v>
      </c>
      <c r="D7" s="17" t="s">
        <v>31</v>
      </c>
      <c r="E7" s="17" t="s">
        <v>32</v>
      </c>
      <c r="F7" s="66"/>
      <c r="G7" s="72"/>
      <c r="H7" s="72"/>
      <c r="I7" s="72"/>
      <c r="J7" s="70"/>
      <c r="K7" s="70"/>
      <c r="L7" s="2" t="s">
        <v>3</v>
      </c>
      <c r="M7" s="2" t="s">
        <v>4</v>
      </c>
      <c r="N7" s="2" t="s">
        <v>13</v>
      </c>
      <c r="O7" s="68"/>
      <c r="P7" s="68"/>
      <c r="Q7" s="4"/>
    </row>
    <row r="8" spans="1:18" ht="20.25" customHeight="1" x14ac:dyDescent="0.2">
      <c r="A8" s="19">
        <v>1</v>
      </c>
      <c r="B8" s="16">
        <v>2</v>
      </c>
      <c r="C8" s="19">
        <v>3</v>
      </c>
      <c r="D8" s="16">
        <v>4</v>
      </c>
      <c r="E8" s="19">
        <v>5</v>
      </c>
      <c r="F8" s="16">
        <v>6</v>
      </c>
      <c r="G8" s="19">
        <v>7</v>
      </c>
      <c r="H8" s="16">
        <v>8</v>
      </c>
      <c r="I8" s="16">
        <v>9</v>
      </c>
      <c r="J8" s="16">
        <v>10</v>
      </c>
      <c r="K8" s="19">
        <v>11</v>
      </c>
      <c r="L8" s="16">
        <v>12</v>
      </c>
      <c r="M8" s="19">
        <v>13</v>
      </c>
      <c r="N8" s="24">
        <v>14</v>
      </c>
      <c r="O8" s="19">
        <v>15</v>
      </c>
      <c r="P8" s="28">
        <v>16</v>
      </c>
      <c r="Q8" s="5"/>
    </row>
    <row r="9" spans="1:18" s="14" customFormat="1" ht="67.5" customHeight="1" x14ac:dyDescent="0.2">
      <c r="A9" s="29">
        <v>1</v>
      </c>
      <c r="B9" s="30" t="s">
        <v>25</v>
      </c>
      <c r="C9" s="31">
        <v>4232.05</v>
      </c>
      <c r="D9" s="32">
        <v>4824.54</v>
      </c>
      <c r="E9" s="32">
        <v>5280</v>
      </c>
      <c r="F9" s="33">
        <v>5380.25</v>
      </c>
      <c r="G9" s="34">
        <v>13</v>
      </c>
      <c r="H9" s="34" t="s">
        <v>27</v>
      </c>
      <c r="I9" s="35">
        <v>3</v>
      </c>
      <c r="J9" s="36">
        <f>MIN(C9:D9:E9:E9)</f>
        <v>4232.05</v>
      </c>
      <c r="K9" s="36">
        <f>J9*G9</f>
        <v>55016.65</v>
      </c>
      <c r="L9" s="37">
        <f>ROUND((AVERAGE(C9:E9)),2)</f>
        <v>4778.8599999999997</v>
      </c>
      <c r="M9" s="38">
        <f>ROUND(_xlfn.STDEV.S(C9:E9),2)</f>
        <v>525.47</v>
      </c>
      <c r="N9" s="39">
        <f>M9/L9</f>
        <v>0.10995718644195479</v>
      </c>
      <c r="O9" s="27" t="s">
        <v>39</v>
      </c>
      <c r="P9" s="41">
        <v>310</v>
      </c>
      <c r="R9" s="15"/>
    </row>
    <row r="10" spans="1:18" s="14" customFormat="1" ht="67.5" customHeight="1" x14ac:dyDescent="0.25">
      <c r="A10" s="42">
        <v>2</v>
      </c>
      <c r="B10" s="43" t="s">
        <v>26</v>
      </c>
      <c r="C10" s="44">
        <v>372</v>
      </c>
      <c r="D10" s="44">
        <v>424.08</v>
      </c>
      <c r="E10" s="44">
        <v>420</v>
      </c>
      <c r="F10" s="45"/>
      <c r="G10" s="46">
        <v>13</v>
      </c>
      <c r="H10" s="46" t="s">
        <v>24</v>
      </c>
      <c r="I10" s="46">
        <v>3</v>
      </c>
      <c r="J10" s="47">
        <f>MIN(C10:D10:E10:E10)</f>
        <v>372</v>
      </c>
      <c r="K10" s="47">
        <f>J10*G10</f>
        <v>4836</v>
      </c>
      <c r="L10" s="48">
        <f>ROUND((AVERAGE(C10:E10)),2)</f>
        <v>405.36</v>
      </c>
      <c r="M10" s="49">
        <f>ROUND(_xlfn.STDEV.S(C10:E10),2)</f>
        <v>28.96</v>
      </c>
      <c r="N10" s="50">
        <f>M10/L10</f>
        <v>7.1442668245510169E-2</v>
      </c>
      <c r="O10" s="26" t="s">
        <v>28</v>
      </c>
      <c r="P10" s="41">
        <v>340</v>
      </c>
      <c r="R10" s="15"/>
    </row>
    <row r="11" spans="1:18" s="14" customFormat="1" ht="21.75" customHeight="1" x14ac:dyDescent="0.25">
      <c r="A11" s="51"/>
      <c r="B11" s="52" t="s">
        <v>29</v>
      </c>
      <c r="C11" s="63">
        <f>J9*G9+J10*G10</f>
        <v>59852.65</v>
      </c>
      <c r="D11" s="63">
        <f>D9*G9+D10*G10</f>
        <v>68232.06</v>
      </c>
      <c r="E11" s="63">
        <f>E9*G9+E10*G10</f>
        <v>74100</v>
      </c>
      <c r="F11" s="53"/>
      <c r="G11" s="34"/>
      <c r="H11" s="34"/>
      <c r="I11" s="34"/>
      <c r="J11" s="37"/>
      <c r="K11" s="37"/>
      <c r="L11" s="37"/>
      <c r="M11" s="38"/>
      <c r="N11" s="39"/>
      <c r="O11" s="40"/>
      <c r="P11" s="41"/>
      <c r="R11" s="15"/>
    </row>
    <row r="12" spans="1:18" ht="24" customHeight="1" x14ac:dyDescent="0.2">
      <c r="A12" s="81" t="s">
        <v>14</v>
      </c>
      <c r="B12" s="82"/>
      <c r="C12" s="82"/>
      <c r="D12" s="82"/>
      <c r="E12" s="82"/>
      <c r="F12" s="82"/>
      <c r="G12" s="82"/>
      <c r="H12" s="82"/>
      <c r="I12" s="82"/>
      <c r="J12" s="82"/>
      <c r="K12" s="54">
        <f>K9+K10</f>
        <v>59852.65</v>
      </c>
      <c r="L12" s="55"/>
      <c r="M12" s="55"/>
      <c r="N12" s="55"/>
      <c r="O12" s="56"/>
      <c r="P12" s="56"/>
      <c r="Q12" s="6"/>
    </row>
    <row r="13" spans="1:18" ht="15.75" customHeight="1" x14ac:dyDescent="0.2">
      <c r="P13" s="7"/>
    </row>
    <row r="14" spans="1:18" ht="15.75" customHeight="1" x14ac:dyDescent="0.25">
      <c r="A14" s="13"/>
      <c r="B14" s="80" t="s">
        <v>35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P14" s="7"/>
    </row>
    <row r="15" spans="1:18" ht="15.75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P15" s="7"/>
    </row>
    <row r="16" spans="1:18" ht="15" x14ac:dyDescent="0.2">
      <c r="A16" s="75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18"/>
      <c r="P16" s="18"/>
      <c r="Q16" s="11"/>
    </row>
    <row r="17" spans="1:17" ht="15" x14ac:dyDescent="0.25">
      <c r="A17" s="57"/>
      <c r="B17" s="73" t="s">
        <v>12</v>
      </c>
      <c r="C17" s="73"/>
      <c r="D17" s="73"/>
      <c r="E17" s="74" t="s">
        <v>33</v>
      </c>
      <c r="F17" s="74"/>
      <c r="G17" s="74"/>
      <c r="H17" s="74"/>
      <c r="I17" s="73" t="s">
        <v>23</v>
      </c>
      <c r="J17" s="73"/>
      <c r="K17" s="73"/>
      <c r="L17" s="58"/>
      <c r="M17" s="59" t="s">
        <v>34</v>
      </c>
      <c r="N17" s="60"/>
      <c r="O17" s="20"/>
      <c r="P17" s="18"/>
      <c r="Q17" s="11"/>
    </row>
    <row r="18" spans="1:17" ht="15" x14ac:dyDescent="0.25">
      <c r="A18" s="61"/>
      <c r="B18" s="13"/>
      <c r="C18" s="13"/>
      <c r="D18" s="13"/>
      <c r="E18" s="78" t="s">
        <v>22</v>
      </c>
      <c r="F18" s="78"/>
      <c r="G18" s="78"/>
      <c r="H18" s="78"/>
      <c r="I18" s="79"/>
      <c r="J18" s="79"/>
      <c r="K18" s="79"/>
      <c r="L18" s="13"/>
      <c r="M18" s="13"/>
      <c r="N18" s="62"/>
      <c r="O18" s="3"/>
      <c r="P18" s="3"/>
      <c r="Q18" s="3"/>
    </row>
    <row r="19" spans="1:17" ht="15" x14ac:dyDescent="0.25">
      <c r="A19" s="61"/>
      <c r="B19" s="73" t="s">
        <v>11</v>
      </c>
      <c r="C19" s="73"/>
      <c r="D19" s="73"/>
      <c r="E19" s="74" t="s">
        <v>20</v>
      </c>
      <c r="F19" s="74"/>
      <c r="G19" s="58"/>
      <c r="H19" s="58"/>
      <c r="I19" s="73" t="s">
        <v>23</v>
      </c>
      <c r="J19" s="73"/>
      <c r="K19" s="73"/>
      <c r="L19" s="58"/>
      <c r="M19" s="59" t="s">
        <v>21</v>
      </c>
      <c r="N19" s="62"/>
      <c r="O19" s="3"/>
      <c r="P19" s="3"/>
      <c r="Q19" s="3"/>
    </row>
    <row r="20" spans="1:17" ht="15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2" spans="1:17" x14ac:dyDescent="0.2">
      <c r="K22" s="23"/>
    </row>
  </sheetData>
  <mergeCells count="28">
    <mergeCell ref="A5:O5"/>
    <mergeCell ref="O1:P1"/>
    <mergeCell ref="A2:P2"/>
    <mergeCell ref="A3:P3"/>
    <mergeCell ref="A4:P4"/>
    <mergeCell ref="B19:D19"/>
    <mergeCell ref="E19:F19"/>
    <mergeCell ref="A16:N16"/>
    <mergeCell ref="A6:A7"/>
    <mergeCell ref="B6:B7"/>
    <mergeCell ref="E18:H18"/>
    <mergeCell ref="I18:K18"/>
    <mergeCell ref="I19:K19"/>
    <mergeCell ref="E17:H17"/>
    <mergeCell ref="I17:K17"/>
    <mergeCell ref="B17:D17"/>
    <mergeCell ref="L6:N6"/>
    <mergeCell ref="B14:N14"/>
    <mergeCell ref="A12:J12"/>
    <mergeCell ref="H6:H7"/>
    <mergeCell ref="G6:G7"/>
    <mergeCell ref="C6:E6"/>
    <mergeCell ref="F6:F7"/>
    <mergeCell ref="P6:P7"/>
    <mergeCell ref="O6:O7"/>
    <mergeCell ref="K6:K7"/>
    <mergeCell ref="J6:J7"/>
    <mergeCell ref="I6:I7"/>
  </mergeCells>
  <conditionalFormatting sqref="N9:N11">
    <cfRule type="cellIs" dxfId="0" priority="3" operator="greaterThan">
      <formula>0.33</formula>
    </cfRule>
  </conditionalFormatting>
  <pageMargins left="0.25" right="0.25" top="0.75" bottom="0.75" header="0.3" footer="0.3"/>
  <pageSetup paperSize="9" scale="3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Козинова Светлана Валерьевна</cp:lastModifiedBy>
  <cp:lastPrinted>2024-04-12T07:37:22Z</cp:lastPrinted>
  <dcterms:created xsi:type="dcterms:W3CDTF">2016-05-13T09:47:52Z</dcterms:created>
  <dcterms:modified xsi:type="dcterms:W3CDTF">2026-05-14T08:58:54Z</dcterms:modified>
</cp:coreProperties>
</file>