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05" yWindow="-105" windowWidth="19425" windowHeight="10425"/>
  </bookViews>
  <sheets>
    <sheet name="Лист2" sheetId="2" r:id="rId1"/>
  </sheets>
  <definedNames>
    <definedName name="_xlnm.Print_Area" localSheetId="0">Лист2!$A$1:$O$34</definedName>
  </definedNames>
  <calcPr calcId="125725"/>
</workbook>
</file>

<file path=xl/calcChain.xml><?xml version="1.0" encoding="utf-8"?>
<calcChain xmlns="http://schemas.openxmlformats.org/spreadsheetml/2006/main">
  <c r="O9" i="2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8"/>
  <c r="L24"/>
  <c r="J24"/>
  <c r="I24"/>
  <c r="L23"/>
  <c r="J23"/>
  <c r="I23"/>
  <c r="K24" l="1"/>
  <c r="K23"/>
  <c r="E25"/>
  <c r="E26"/>
  <c r="E18"/>
  <c r="E19"/>
  <c r="E20"/>
  <c r="E21"/>
  <c r="I13" l="1"/>
  <c r="J16"/>
  <c r="J11"/>
  <c r="L10"/>
  <c r="J30"/>
  <c r="J29"/>
  <c r="J28"/>
  <c r="J27"/>
  <c r="J26"/>
  <c r="J25"/>
  <c r="J22"/>
  <c r="J21"/>
  <c r="J20"/>
  <c r="J19"/>
  <c r="J18"/>
  <c r="J17"/>
  <c r="J15"/>
  <c r="J14"/>
  <c r="J13"/>
  <c r="J12"/>
  <c r="L30"/>
  <c r="L29"/>
  <c r="L28"/>
  <c r="L27"/>
  <c r="L26"/>
  <c r="L25"/>
  <c r="L22"/>
  <c r="L21"/>
  <c r="L20"/>
  <c r="L19"/>
  <c r="L18"/>
  <c r="L17"/>
  <c r="L15"/>
  <c r="L14"/>
  <c r="L12"/>
  <c r="I30"/>
  <c r="I29"/>
  <c r="I28"/>
  <c r="I27"/>
  <c r="I26"/>
  <c r="I25"/>
  <c r="I22"/>
  <c r="I21"/>
  <c r="I20"/>
  <c r="I19"/>
  <c r="I18"/>
  <c r="I17"/>
  <c r="I15"/>
  <c r="I14"/>
  <c r="I12"/>
  <c r="L8"/>
  <c r="M8" s="1"/>
  <c r="N8" s="1"/>
  <c r="L9"/>
  <c r="L13"/>
  <c r="L31"/>
  <c r="L32"/>
  <c r="L33"/>
  <c r="J8"/>
  <c r="J9"/>
  <c r="J31"/>
  <c r="J32"/>
  <c r="J33"/>
  <c r="I9"/>
  <c r="I31"/>
  <c r="I32"/>
  <c r="I33"/>
  <c r="G34"/>
  <c r="F34"/>
  <c r="I11" l="1"/>
  <c r="L11"/>
  <c r="I16"/>
  <c r="L16"/>
  <c r="L34" s="1"/>
  <c r="K39" s="1"/>
  <c r="H34"/>
  <c r="J10"/>
  <c r="J34" s="1"/>
  <c r="I36" s="1"/>
  <c r="I10"/>
  <c r="K15"/>
  <c r="K25"/>
  <c r="K26"/>
  <c r="K17"/>
  <c r="K18"/>
  <c r="K12"/>
  <c r="K19"/>
  <c r="K13"/>
  <c r="K20"/>
  <c r="K27"/>
  <c r="K29"/>
  <c r="K30"/>
  <c r="K28"/>
  <c r="K14"/>
  <c r="K22"/>
  <c r="K21"/>
  <c r="K31"/>
  <c r="K32"/>
  <c r="K33"/>
  <c r="K9"/>
  <c r="I8"/>
  <c r="K11" l="1"/>
  <c r="K10"/>
  <c r="K16"/>
  <c r="I34"/>
  <c r="O34"/>
  <c r="K8"/>
  <c r="K34" l="1"/>
  <c r="O36" s="1"/>
  <c r="M34"/>
  <c r="N34" l="1"/>
</calcChain>
</file>

<file path=xl/sharedStrings.xml><?xml version="1.0" encoding="utf-8"?>
<sst xmlns="http://schemas.openxmlformats.org/spreadsheetml/2006/main" count="87" uniqueCount="62">
  <si>
    <t>№</t>
  </si>
  <si>
    <t>Код продукции по ОКПД</t>
  </si>
  <si>
    <t>Наименование продукции</t>
  </si>
  <si>
    <t>Ед. изм</t>
  </si>
  <si>
    <t>Кол-во</t>
  </si>
  <si>
    <t>Коммерческие предложения (руб./ед.изм.)</t>
  </si>
  <si>
    <t>Среднее квадратичное отклонение</t>
  </si>
  <si>
    <t>Цена за единицу изм. (руб.)</t>
  </si>
  <si>
    <t>Цена за единицу изм. с округлением (вниз) до сотых долей после запятой (руб.)</t>
  </si>
  <si>
    <t>руб.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</si>
  <si>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</si>
  <si>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</t>
  </si>
  <si>
    <t>Основные характеристики объекта закупки</t>
  </si>
  <si>
    <t>Расчет НМЦК</t>
  </si>
  <si>
    <t>* - В соответствии с п. 2.1. Методических рекомендаций в обосновании НМЦК, которое подлежит размещению в открытом доступе в информационно-телекоммуникационной сети "Интернет" (далее - сеть "Интернет"), не указываются наименования поставщиков (подрядчиков, исполнителей), представивших соответствующую информацию.</t>
  </si>
  <si>
    <t>В результате проведенного расчета НМЦК, рассчитанная заказчиком метом сопоставимых рыночных цен (анализа рынка) составила:</t>
  </si>
  <si>
    <t>рублей</t>
  </si>
  <si>
    <t xml:space="preserve">По произведенным Заказчиком расчетам среднее квадратичное отклонение составило </t>
  </si>
  <si>
    <t>и коэффициент вариации цены составил</t>
  </si>
  <si>
    <t>дополнительные исследования в целях увеличения количества ценовой информации, используемой в расчетах</t>
  </si>
  <si>
    <t xml:space="preserve">Поскольку коэффициент вариации цены менее 33%, совокупность значений, используемых в расчете, при определении НМЦК считается однородной  и не требуется </t>
  </si>
  <si>
    <r>
      <t>Средняя арифметическая цена за единицу     &lt;</t>
    </r>
    <r>
      <rPr>
        <b/>
        <i/>
        <sz val="10"/>
        <color indexed="8"/>
        <rFont val="Times New Roman"/>
        <family val="1"/>
        <charset val="204"/>
      </rPr>
      <t>ц</t>
    </r>
    <r>
      <rPr>
        <b/>
        <sz val="10"/>
        <color indexed="8"/>
        <rFont val="Times New Roman"/>
        <family val="1"/>
        <charset val="204"/>
      </rPr>
      <t xml:space="preserve">&gt; </t>
    </r>
  </si>
  <si>
    <t>Обоснование начальной (максимальной) цены контракта</t>
  </si>
  <si>
    <t xml:space="preserve">Используемый метод определения НМЦК с обоснованием:
</t>
  </si>
  <si>
    <r>
      <t>Начальная (максимальная) цена контракта определялась методом сопоставимых рыночных цен (анализа рынка), согласно Методическим рекомендациям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 (НМЦК), утвержденным приказом Министерства экономического развития Российской Федерации от 02.10.2013 №567 (далее-Методические рекомендации). Выводы о цене контракта делались на основе информации о цене</t>
    </r>
    <r>
      <rPr>
        <sz val="10"/>
        <color rgb="FFFF000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 xml:space="preserve">за единицу услуги, </t>
    </r>
    <r>
      <rPr>
        <sz val="10"/>
        <color indexed="8"/>
        <rFont val="Times New Roman"/>
        <family val="1"/>
        <charset val="204"/>
      </rPr>
      <t>полученных по запросу от потенциальных исполнителей. Начальная (максимальная) цена контракта включает в себя все расходы исполнителя, налоги, сборы и другие обязательные платежи.</t>
    </r>
  </si>
  <si>
    <t>Н(М)ЦК, ЦКЕП контракта цены за единицу (руб.)</t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</si>
  <si>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цена единицы</t>
    </r>
  </si>
  <si>
    <r>
      <t xml:space="preserve">Коэффициент вариации цен V </t>
    </r>
    <r>
      <rPr>
        <b/>
        <sz val="8"/>
        <color indexed="8"/>
        <rFont val="Times New Roman"/>
        <family val="1"/>
        <charset val="204"/>
      </rPr>
      <t>(%)</t>
    </r>
    <r>
      <rPr>
        <b/>
        <sz val="10"/>
        <color indexed="8"/>
        <rFont val="Times New Roman"/>
        <family val="1"/>
        <charset val="204"/>
      </rPr>
      <t xml:space="preserve">           </t>
    </r>
    <r>
      <rPr>
        <i/>
        <sz val="10"/>
        <color indexed="8"/>
        <rFont val="Times New Roman"/>
        <family val="1"/>
        <charset val="204"/>
      </rPr>
      <t xml:space="preserve">                        </t>
    </r>
    <r>
      <rPr>
        <i/>
        <sz val="8"/>
        <color indexed="8"/>
        <rFont val="Times New Roman"/>
        <family val="1"/>
        <charset val="204"/>
      </rPr>
      <t xml:space="preserve"> (не должен превышать 33%)</t>
    </r>
  </si>
  <si>
    <t>ИЦИ 1</t>
  </si>
  <si>
    <t>ИЦИ 2</t>
  </si>
  <si>
    <t>ИЦИ 3</t>
  </si>
  <si>
    <t>чел</t>
  </si>
  <si>
    <t>Профилактический прием (осмотр, консультация) врача-терапевта</t>
  </si>
  <si>
    <t>Профилактический прием (осмотр, консультация) врача-отоларинголога</t>
  </si>
  <si>
    <t>Профилактический прием (осмотр, консультация) врача-стоматолога</t>
  </si>
  <si>
    <t>Профилактический прием (осмотр, консультация) врача-психиатра</t>
  </si>
  <si>
    <t>Профилактический прием (осмотр, консультация) врача-нарколога</t>
  </si>
  <si>
    <t>Профилактический прием (осмотр, консультация) врача-дерматовенеролога</t>
  </si>
  <si>
    <t>Профилактический прием (осмотр, консультация) врача-гинеколога</t>
  </si>
  <si>
    <t>Профилактический прием (осмотр, консультация) врача-невролога</t>
  </si>
  <si>
    <t xml:space="preserve">Медицинское заключение врача-профпатолога о профпригодности </t>
  </si>
  <si>
    <t>Проведение бактериологического исследования (на флору) и цитологические исследования (на атипичные клетки) для женщин</t>
  </si>
  <si>
    <t>Общий анализ крови (гемоглобин, цветной показатель, эритроциты, тромбоциты, лейкоциты, лейкоцитарная формула, СОЭ)</t>
  </si>
  <si>
    <t>Клинический анализ мочи (удельный вес, белок, сахар, микроскопия осадка)</t>
  </si>
  <si>
    <t>Биохимический скрининг  (исследование уровня глюкозы и холестерина в крови)</t>
  </si>
  <si>
    <t>Анализ крови на сифилис (RW)</t>
  </si>
  <si>
    <t>Исследования на гельминтозы</t>
  </si>
  <si>
    <t>Электрокардиография в покое с расшифровкой</t>
  </si>
  <si>
    <t>Измерение внутриглазного давления (лицам старше 40 лет)</t>
  </si>
  <si>
    <t>Маммография молочных желез в двух проекциях (для женщин старше 40 лет)</t>
  </si>
  <si>
    <t>УЗИ органов малого таза (для женщин)</t>
  </si>
  <si>
    <t>В целях получения ценовой информации в отношении услуг, отвечающих требованиям к услугам, закупка которых планируется, и условиям их оказания, Заказчиком были проведены следующие процедуры: - направлены запросы о предоставлении ценовой информации не менее пяти исполнителям, обладающим опытом оказания услуг, инфорация о которых имеется в свободном доступе; - в ответ на направленные запросы ценовой информации Заказчиком были получены и использованы для  расчета НМЦК три ценовых предложения на оказание услуг, предлагаемых различными исполнителями*, на основании которых был произведен расчет (Таблица №1)</t>
  </si>
  <si>
    <t>Проведение антропометрии, определение индекса массы тела, измерение артериального давления, определение относительного/абсолютного сердечно-сосудистого риска</t>
  </si>
  <si>
    <t>Проведение профессиональной гигиенической подготовки и аттестации с внесением записей в ЛМК</t>
  </si>
  <si>
    <t>Проведение профессиональной гигиенической подготовки и аттестации с заменой (выдачей) ЛМК</t>
  </si>
  <si>
    <t>Оформление заключения (заключительного акта) с регистрацией в ЕГИС здравоохранения</t>
  </si>
  <si>
    <t>Серологическое обследование на брюшной тиф</t>
  </si>
  <si>
    <t>Исследование мазка на ЗППП (Gn)</t>
  </si>
  <si>
    <t>Бактериологическое исследование на кишечные инфекции</t>
  </si>
  <si>
    <t>Оказание услуг по проведению периодических и предварительных медицинских осмотров, профессионально-гигиенической подготовке и аттестации сотрудников  ГБОУ школа № 103 Выборгского района Санкт-Петербурга в 2026 году</t>
  </si>
  <si>
    <t>15.05.2026 г.</t>
  </si>
  <si>
    <r>
      <t xml:space="preserve">Заказчиком принято решение разместить закупку способом у единственного поставщика (подрядчика, исполнителя), посредством подсистемы Автоматизированной информационной системы государственного заказа Санкт-Петербурга «Электронный магазин».  В соответствии с Письмом Минфина от 16.06.2017 №24-01-10/37713, Заказчик вправе указать стоимость меньше, чем в предоставленном обосновании НМЦК, в том числе полученной по итогам 3 коммерческих предложений. В целях соблюдения статьи 34 Бюджетного кодекса, Заказчиком принято решение при расчете цены контракта использовать минимальное ценовое предложение равное </t>
    </r>
    <r>
      <rPr>
        <b/>
        <sz val="10"/>
        <color rgb="FF000000"/>
        <rFont val="Times New Roman"/>
        <family val="1"/>
        <charset val="204"/>
      </rPr>
      <t>298 850,00 рублей.</t>
    </r>
  </si>
</sst>
</file>

<file path=xl/styles.xml><?xml version="1.0" encoding="utf-8"?>
<styleSheet xmlns="http://schemas.openxmlformats.org/spreadsheetml/2006/main">
  <numFmts count="1">
    <numFmt numFmtId="43" formatCode="_-* #,##0.00\ _₽_-;\-* #,##0.00\ _₽_-;_-* &quot;-&quot;??\ _₽_-;_-@_-"/>
  </numFmts>
  <fonts count="25"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7.5"/>
      <color rgb="FF000000"/>
      <name val="Times New Roman"/>
      <family val="1"/>
      <charset val="204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i/>
      <sz val="10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</cellStyleXfs>
  <cellXfs count="75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3" fillId="0" borderId="0" xfId="0" applyFont="1" applyAlignment="1"/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top"/>
    </xf>
    <xf numFmtId="4" fontId="3" fillId="0" borderId="0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top" wrapText="1"/>
    </xf>
    <xf numFmtId="4" fontId="1" fillId="0" borderId="0" xfId="0" applyNumberFormat="1" applyFont="1" applyBorder="1" applyAlignment="1">
      <alignment horizontal="left" vertical="top" wrapText="1"/>
    </xf>
    <xf numFmtId="4" fontId="1" fillId="0" borderId="0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/>
    </xf>
    <xf numFmtId="4" fontId="3" fillId="0" borderId="0" xfId="0" applyNumberFormat="1" applyFont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2" fontId="1" fillId="0" borderId="0" xfId="0" applyNumberFormat="1" applyFont="1" applyAlignment="1">
      <alignment vertical="center"/>
    </xf>
    <xf numFmtId="2" fontId="0" fillId="0" borderId="0" xfId="0" applyNumberFormat="1"/>
    <xf numFmtId="0" fontId="5" fillId="0" borderId="0" xfId="0" applyFont="1" applyFill="1" applyAlignment="1">
      <alignment wrapText="1"/>
    </xf>
    <xf numFmtId="14" fontId="0" fillId="0" borderId="0" xfId="0" applyNumberFormat="1" applyAlignment="1">
      <alignment horizontal="left"/>
    </xf>
    <xf numFmtId="0" fontId="7" fillId="0" borderId="0" xfId="0" applyFont="1"/>
    <xf numFmtId="0" fontId="8" fillId="0" borderId="0" xfId="0" applyFont="1"/>
    <xf numFmtId="0" fontId="2" fillId="0" borderId="0" xfId="0" applyFont="1" applyFill="1" applyAlignment="1">
      <alignment wrapText="1"/>
    </xf>
    <xf numFmtId="0" fontId="9" fillId="0" borderId="0" xfId="0" applyFont="1"/>
    <xf numFmtId="4" fontId="4" fillId="0" borderId="0" xfId="0" applyNumberFormat="1" applyFont="1" applyFill="1" applyBorder="1" applyAlignment="1">
      <alignment vertical="center"/>
    </xf>
    <xf numFmtId="2" fontId="11" fillId="0" borderId="0" xfId="0" applyNumberFormat="1" applyFont="1" applyBorder="1" applyAlignment="1">
      <alignment horizontal="center" vertical="center" wrapText="1"/>
    </xf>
    <xf numFmtId="4" fontId="11" fillId="0" borderId="0" xfId="0" applyNumberFormat="1" applyFont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left" vertical="center" wrapText="1"/>
    </xf>
    <xf numFmtId="4" fontId="4" fillId="0" borderId="0" xfId="0" applyNumberFormat="1" applyFont="1" applyFill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 wrapText="1"/>
    </xf>
    <xf numFmtId="2" fontId="11" fillId="0" borderId="0" xfId="0" applyNumberFormat="1" applyFont="1" applyFill="1" applyBorder="1" applyAlignment="1">
      <alignment horizontal="center" vertical="center"/>
    </xf>
    <xf numFmtId="2" fontId="4" fillId="0" borderId="0" xfId="0" applyNumberFormat="1" applyFont="1" applyFill="1" applyBorder="1" applyAlignment="1">
      <alignment horizontal="left" vertical="center" wrapText="1"/>
    </xf>
    <xf numFmtId="0" fontId="12" fillId="0" borderId="0" xfId="0" applyFont="1" applyAlignment="1">
      <alignment vertical="top"/>
    </xf>
    <xf numFmtId="0" fontId="13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textRotation="90"/>
    </xf>
    <xf numFmtId="0" fontId="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3" fillId="0" borderId="0" xfId="0" applyFont="1" applyAlignment="1">
      <alignment vertical="center"/>
    </xf>
    <xf numFmtId="0" fontId="20" fillId="0" borderId="1" xfId="0" applyFont="1" applyFill="1" applyBorder="1" applyAlignment="1">
      <alignment horizontal="center" vertical="center" wrapText="1"/>
    </xf>
    <xf numFmtId="4" fontId="1" fillId="0" borderId="1" xfId="2" applyNumberFormat="1" applyFont="1" applyFill="1" applyBorder="1" applyAlignment="1">
      <alignment horizontal="center" vertical="center" wrapText="1"/>
    </xf>
    <xf numFmtId="39" fontId="1" fillId="0" borderId="1" xfId="2" applyNumberFormat="1" applyFont="1" applyBorder="1" applyAlignment="1">
      <alignment horizontal="center" vertical="center" wrapText="1"/>
    </xf>
    <xf numFmtId="39" fontId="11" fillId="0" borderId="0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/>
    </xf>
    <xf numFmtId="4" fontId="1" fillId="0" borderId="4" xfId="2" applyNumberFormat="1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39" fontId="1" fillId="0" borderId="1" xfId="2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5" fillId="0" borderId="0" xfId="0" applyFont="1" applyFill="1" applyAlignment="1">
      <alignment wrapText="1"/>
    </xf>
    <xf numFmtId="0" fontId="0" fillId="0" borderId="0" xfId="0" applyAlignment="1"/>
    <xf numFmtId="0" fontId="19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textRotation="90" wrapText="1"/>
    </xf>
    <xf numFmtId="2" fontId="3" fillId="0" borderId="1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horizontal="left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7" fillId="0" borderId="0" xfId="0" applyFont="1" applyFill="1" applyAlignment="1">
      <alignment horizontal="left" wrapText="1"/>
    </xf>
    <xf numFmtId="0" fontId="18" fillId="0" borderId="0" xfId="0" applyFont="1" applyAlignment="1">
      <alignment horizontal="left" wrapText="1"/>
    </xf>
    <xf numFmtId="0" fontId="1" fillId="0" borderId="0" xfId="0" applyFont="1" applyFill="1" applyAlignment="1">
      <alignment horizontal="left" vertical="top" wrapText="1"/>
    </xf>
    <xf numFmtId="0" fontId="0" fillId="0" borderId="0" xfId="0" applyFill="1" applyAlignment="1">
      <alignment horizontal="left" vertical="top"/>
    </xf>
    <xf numFmtId="0" fontId="3" fillId="0" borderId="0" xfId="0" applyFont="1" applyBorder="1" applyAlignment="1">
      <alignment horizontal="left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39" fontId="3" fillId="0" borderId="1" xfId="2" applyNumberFormat="1" applyFont="1" applyBorder="1" applyAlignment="1">
      <alignment horizontal="center" vertical="center" wrapText="1"/>
    </xf>
    <xf numFmtId="0" fontId="23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2" xfId="3"/>
    <cellStyle name="Процентный" xfId="1" builtinId="5"/>
    <cellStyle name="Финансовый" xfId="2" builtinId="3"/>
    <cellStyle name="Финансовый 2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96012</xdr:colOff>
      <xdr:row>5</xdr:row>
      <xdr:rowOff>1115033</xdr:rowOff>
    </xdr:from>
    <xdr:to>
      <xdr:col>10</xdr:col>
      <xdr:colOff>1047750</xdr:colOff>
      <xdr:row>5</xdr:row>
      <xdr:rowOff>1544134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8512" y="3963008"/>
          <a:ext cx="951738" cy="429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81278</xdr:colOff>
      <xdr:row>5</xdr:row>
      <xdr:rowOff>1046650</xdr:rowOff>
    </xdr:from>
    <xdr:to>
      <xdr:col>9</xdr:col>
      <xdr:colOff>1019499</xdr:colOff>
      <xdr:row>5</xdr:row>
      <xdr:rowOff>1514476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91753" y="3894625"/>
          <a:ext cx="938221" cy="467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235225</xdr:colOff>
      <xdr:row>5</xdr:row>
      <xdr:rowOff>1268333</xdr:rowOff>
    </xdr:from>
    <xdr:to>
      <xdr:col>11</xdr:col>
      <xdr:colOff>1466850</xdr:colOff>
      <xdr:row>5</xdr:row>
      <xdr:rowOff>1504951</xdr:rowOff>
    </xdr:to>
    <xdr:pic>
      <xdr:nvPicPr>
        <xdr:cNvPr id="4" name="Picture 5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5450" y="4116308"/>
          <a:ext cx="1231625" cy="2366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>
    <xdr:from>
      <xdr:col>11</xdr:col>
      <xdr:colOff>285750</xdr:colOff>
      <xdr:row>5</xdr:row>
      <xdr:rowOff>1447800</xdr:rowOff>
    </xdr:from>
    <xdr:to>
      <xdr:col>11</xdr:col>
      <xdr:colOff>447675</xdr:colOff>
      <xdr:row>5</xdr:row>
      <xdr:rowOff>1666875</xdr:rowOff>
    </xdr:to>
    <xdr:pic>
      <xdr:nvPicPr>
        <xdr:cNvPr id="5" name="Picture 6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1675" y="4514850"/>
          <a:ext cx="1619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9"/>
  <sheetViews>
    <sheetView tabSelected="1" zoomScale="90" zoomScaleNormal="90" workbookViewId="0">
      <selection activeCell="O48" sqref="A1:O48"/>
    </sheetView>
  </sheetViews>
  <sheetFormatPr defaultRowHeight="12.75"/>
  <cols>
    <col min="1" max="1" width="5.7109375" style="1" customWidth="1"/>
    <col min="2" max="2" width="4.28515625" style="1" customWidth="1"/>
    <col min="3" max="3" width="32" style="1" customWidth="1"/>
    <col min="4" max="4" width="9" style="1" customWidth="1"/>
    <col min="5" max="5" width="8.85546875" style="1" customWidth="1"/>
    <col min="6" max="6" width="13.140625" style="1" customWidth="1"/>
    <col min="7" max="7" width="14.7109375" style="1" customWidth="1"/>
    <col min="8" max="8" width="14.28515625" style="1" customWidth="1"/>
    <col min="9" max="9" width="14.7109375" style="2" customWidth="1"/>
    <col min="10" max="10" width="16.5703125" style="1" customWidth="1"/>
    <col min="11" max="11" width="17" style="1" customWidth="1"/>
    <col min="12" max="12" width="23.140625" style="1" customWidth="1"/>
    <col min="13" max="13" width="10.42578125" style="2" hidden="1" customWidth="1"/>
    <col min="14" max="14" width="9.85546875" style="1" hidden="1" customWidth="1"/>
    <col min="15" max="15" width="19.42578125" style="1" customWidth="1"/>
    <col min="16" max="16" width="9.140625" style="1"/>
    <col min="17" max="17" width="11.7109375" style="1" bestFit="1" customWidth="1"/>
    <col min="18" max="18" width="10.42578125" style="1" bestFit="1" customWidth="1"/>
    <col min="19" max="249" width="9.140625" style="1"/>
    <col min="250" max="250" width="3.140625" style="1" customWidth="1"/>
    <col min="251" max="251" width="15.5703125" style="1" customWidth="1"/>
    <col min="252" max="252" width="55.140625" style="1" customWidth="1"/>
    <col min="253" max="253" width="5.85546875" style="1" customWidth="1"/>
    <col min="254" max="254" width="6.85546875" style="1" customWidth="1"/>
    <col min="255" max="257" width="10.5703125" style="1" customWidth="1"/>
    <col min="258" max="264" width="0" style="1" hidden="1" customWidth="1"/>
    <col min="265" max="265" width="11.42578125" style="1" bestFit="1" customWidth="1"/>
    <col min="266" max="266" width="12.5703125" style="1" customWidth="1"/>
    <col min="267" max="267" width="14" style="1" customWidth="1"/>
    <col min="268" max="268" width="22.42578125" style="1" customWidth="1"/>
    <col min="269" max="269" width="10.5703125" style="1" bestFit="1" customWidth="1"/>
    <col min="270" max="270" width="9.42578125" style="1" bestFit="1" customWidth="1"/>
    <col min="271" max="271" width="11.85546875" style="1" customWidth="1"/>
    <col min="272" max="505" width="9.140625" style="1"/>
    <col min="506" max="506" width="3.140625" style="1" customWidth="1"/>
    <col min="507" max="507" width="15.5703125" style="1" customWidth="1"/>
    <col min="508" max="508" width="55.140625" style="1" customWidth="1"/>
    <col min="509" max="509" width="5.85546875" style="1" customWidth="1"/>
    <col min="510" max="510" width="6.85546875" style="1" customWidth="1"/>
    <col min="511" max="513" width="10.5703125" style="1" customWidth="1"/>
    <col min="514" max="520" width="0" style="1" hidden="1" customWidth="1"/>
    <col min="521" max="521" width="11.42578125" style="1" bestFit="1" customWidth="1"/>
    <col min="522" max="522" width="12.5703125" style="1" customWidth="1"/>
    <col min="523" max="523" width="14" style="1" customWidth="1"/>
    <col min="524" max="524" width="22.42578125" style="1" customWidth="1"/>
    <col min="525" max="525" width="10.5703125" style="1" bestFit="1" customWidth="1"/>
    <col min="526" max="526" width="9.42578125" style="1" bestFit="1" customWidth="1"/>
    <col min="527" max="527" width="11.85546875" style="1" customWidth="1"/>
    <col min="528" max="761" width="9.140625" style="1"/>
    <col min="762" max="762" width="3.140625" style="1" customWidth="1"/>
    <col min="763" max="763" width="15.5703125" style="1" customWidth="1"/>
    <col min="764" max="764" width="55.140625" style="1" customWidth="1"/>
    <col min="765" max="765" width="5.85546875" style="1" customWidth="1"/>
    <col min="766" max="766" width="6.85546875" style="1" customWidth="1"/>
    <col min="767" max="769" width="10.5703125" style="1" customWidth="1"/>
    <col min="770" max="776" width="0" style="1" hidden="1" customWidth="1"/>
    <col min="777" max="777" width="11.42578125" style="1" bestFit="1" customWidth="1"/>
    <col min="778" max="778" width="12.5703125" style="1" customWidth="1"/>
    <col min="779" max="779" width="14" style="1" customWidth="1"/>
    <col min="780" max="780" width="22.42578125" style="1" customWidth="1"/>
    <col min="781" max="781" width="10.5703125" style="1" bestFit="1" customWidth="1"/>
    <col min="782" max="782" width="9.42578125" style="1" bestFit="1" customWidth="1"/>
    <col min="783" max="783" width="11.85546875" style="1" customWidth="1"/>
    <col min="784" max="1017" width="9.140625" style="1"/>
    <col min="1018" max="1018" width="3.140625" style="1" customWidth="1"/>
    <col min="1019" max="1019" width="15.5703125" style="1" customWidth="1"/>
    <col min="1020" max="1020" width="55.140625" style="1" customWidth="1"/>
    <col min="1021" max="1021" width="5.85546875" style="1" customWidth="1"/>
    <col min="1022" max="1022" width="6.85546875" style="1" customWidth="1"/>
    <col min="1023" max="1025" width="10.5703125" style="1" customWidth="1"/>
    <col min="1026" max="1032" width="0" style="1" hidden="1" customWidth="1"/>
    <col min="1033" max="1033" width="11.42578125" style="1" bestFit="1" customWidth="1"/>
    <col min="1034" max="1034" width="12.5703125" style="1" customWidth="1"/>
    <col min="1035" max="1035" width="14" style="1" customWidth="1"/>
    <col min="1036" max="1036" width="22.42578125" style="1" customWidth="1"/>
    <col min="1037" max="1037" width="10.5703125" style="1" bestFit="1" customWidth="1"/>
    <col min="1038" max="1038" width="9.42578125" style="1" bestFit="1" customWidth="1"/>
    <col min="1039" max="1039" width="11.85546875" style="1" customWidth="1"/>
    <col min="1040" max="1273" width="9.140625" style="1"/>
    <col min="1274" max="1274" width="3.140625" style="1" customWidth="1"/>
    <col min="1275" max="1275" width="15.5703125" style="1" customWidth="1"/>
    <col min="1276" max="1276" width="55.140625" style="1" customWidth="1"/>
    <col min="1277" max="1277" width="5.85546875" style="1" customWidth="1"/>
    <col min="1278" max="1278" width="6.85546875" style="1" customWidth="1"/>
    <col min="1279" max="1281" width="10.5703125" style="1" customWidth="1"/>
    <col min="1282" max="1288" width="0" style="1" hidden="1" customWidth="1"/>
    <col min="1289" max="1289" width="11.42578125" style="1" bestFit="1" customWidth="1"/>
    <col min="1290" max="1290" width="12.5703125" style="1" customWidth="1"/>
    <col min="1291" max="1291" width="14" style="1" customWidth="1"/>
    <col min="1292" max="1292" width="22.42578125" style="1" customWidth="1"/>
    <col min="1293" max="1293" width="10.5703125" style="1" bestFit="1" customWidth="1"/>
    <col min="1294" max="1294" width="9.42578125" style="1" bestFit="1" customWidth="1"/>
    <col min="1295" max="1295" width="11.85546875" style="1" customWidth="1"/>
    <col min="1296" max="1529" width="9.140625" style="1"/>
    <col min="1530" max="1530" width="3.140625" style="1" customWidth="1"/>
    <col min="1531" max="1531" width="15.5703125" style="1" customWidth="1"/>
    <col min="1532" max="1532" width="55.140625" style="1" customWidth="1"/>
    <col min="1533" max="1533" width="5.85546875" style="1" customWidth="1"/>
    <col min="1534" max="1534" width="6.85546875" style="1" customWidth="1"/>
    <col min="1535" max="1537" width="10.5703125" style="1" customWidth="1"/>
    <col min="1538" max="1544" width="0" style="1" hidden="1" customWidth="1"/>
    <col min="1545" max="1545" width="11.42578125" style="1" bestFit="1" customWidth="1"/>
    <col min="1546" max="1546" width="12.5703125" style="1" customWidth="1"/>
    <col min="1547" max="1547" width="14" style="1" customWidth="1"/>
    <col min="1548" max="1548" width="22.42578125" style="1" customWidth="1"/>
    <col min="1549" max="1549" width="10.5703125" style="1" bestFit="1" customWidth="1"/>
    <col min="1550" max="1550" width="9.42578125" style="1" bestFit="1" customWidth="1"/>
    <col min="1551" max="1551" width="11.85546875" style="1" customWidth="1"/>
    <col min="1552" max="1785" width="9.140625" style="1"/>
    <col min="1786" max="1786" width="3.140625" style="1" customWidth="1"/>
    <col min="1787" max="1787" width="15.5703125" style="1" customWidth="1"/>
    <col min="1788" max="1788" width="55.140625" style="1" customWidth="1"/>
    <col min="1789" max="1789" width="5.85546875" style="1" customWidth="1"/>
    <col min="1790" max="1790" width="6.85546875" style="1" customWidth="1"/>
    <col min="1791" max="1793" width="10.5703125" style="1" customWidth="1"/>
    <col min="1794" max="1800" width="0" style="1" hidden="1" customWidth="1"/>
    <col min="1801" max="1801" width="11.42578125" style="1" bestFit="1" customWidth="1"/>
    <col min="1802" max="1802" width="12.5703125" style="1" customWidth="1"/>
    <col min="1803" max="1803" width="14" style="1" customWidth="1"/>
    <col min="1804" max="1804" width="22.42578125" style="1" customWidth="1"/>
    <col min="1805" max="1805" width="10.5703125" style="1" bestFit="1" customWidth="1"/>
    <col min="1806" max="1806" width="9.42578125" style="1" bestFit="1" customWidth="1"/>
    <col min="1807" max="1807" width="11.85546875" style="1" customWidth="1"/>
    <col min="1808" max="2041" width="9.140625" style="1"/>
    <col min="2042" max="2042" width="3.140625" style="1" customWidth="1"/>
    <col min="2043" max="2043" width="15.5703125" style="1" customWidth="1"/>
    <col min="2044" max="2044" width="55.140625" style="1" customWidth="1"/>
    <col min="2045" max="2045" width="5.85546875" style="1" customWidth="1"/>
    <col min="2046" max="2046" width="6.85546875" style="1" customWidth="1"/>
    <col min="2047" max="2049" width="10.5703125" style="1" customWidth="1"/>
    <col min="2050" max="2056" width="0" style="1" hidden="1" customWidth="1"/>
    <col min="2057" max="2057" width="11.42578125" style="1" bestFit="1" customWidth="1"/>
    <col min="2058" max="2058" width="12.5703125" style="1" customWidth="1"/>
    <col min="2059" max="2059" width="14" style="1" customWidth="1"/>
    <col min="2060" max="2060" width="22.42578125" style="1" customWidth="1"/>
    <col min="2061" max="2061" width="10.5703125" style="1" bestFit="1" customWidth="1"/>
    <col min="2062" max="2062" width="9.42578125" style="1" bestFit="1" customWidth="1"/>
    <col min="2063" max="2063" width="11.85546875" style="1" customWidth="1"/>
    <col min="2064" max="2297" width="9.140625" style="1"/>
    <col min="2298" max="2298" width="3.140625" style="1" customWidth="1"/>
    <col min="2299" max="2299" width="15.5703125" style="1" customWidth="1"/>
    <col min="2300" max="2300" width="55.140625" style="1" customWidth="1"/>
    <col min="2301" max="2301" width="5.85546875" style="1" customWidth="1"/>
    <col min="2302" max="2302" width="6.85546875" style="1" customWidth="1"/>
    <col min="2303" max="2305" width="10.5703125" style="1" customWidth="1"/>
    <col min="2306" max="2312" width="0" style="1" hidden="1" customWidth="1"/>
    <col min="2313" max="2313" width="11.42578125" style="1" bestFit="1" customWidth="1"/>
    <col min="2314" max="2314" width="12.5703125" style="1" customWidth="1"/>
    <col min="2315" max="2315" width="14" style="1" customWidth="1"/>
    <col min="2316" max="2316" width="22.42578125" style="1" customWidth="1"/>
    <col min="2317" max="2317" width="10.5703125" style="1" bestFit="1" customWidth="1"/>
    <col min="2318" max="2318" width="9.42578125" style="1" bestFit="1" customWidth="1"/>
    <col min="2319" max="2319" width="11.85546875" style="1" customWidth="1"/>
    <col min="2320" max="2553" width="9.140625" style="1"/>
    <col min="2554" max="2554" width="3.140625" style="1" customWidth="1"/>
    <col min="2555" max="2555" width="15.5703125" style="1" customWidth="1"/>
    <col min="2556" max="2556" width="55.140625" style="1" customWidth="1"/>
    <col min="2557" max="2557" width="5.85546875" style="1" customWidth="1"/>
    <col min="2558" max="2558" width="6.85546875" style="1" customWidth="1"/>
    <col min="2559" max="2561" width="10.5703125" style="1" customWidth="1"/>
    <col min="2562" max="2568" width="0" style="1" hidden="1" customWidth="1"/>
    <col min="2569" max="2569" width="11.42578125" style="1" bestFit="1" customWidth="1"/>
    <col min="2570" max="2570" width="12.5703125" style="1" customWidth="1"/>
    <col min="2571" max="2571" width="14" style="1" customWidth="1"/>
    <col min="2572" max="2572" width="22.42578125" style="1" customWidth="1"/>
    <col min="2573" max="2573" width="10.5703125" style="1" bestFit="1" customWidth="1"/>
    <col min="2574" max="2574" width="9.42578125" style="1" bestFit="1" customWidth="1"/>
    <col min="2575" max="2575" width="11.85546875" style="1" customWidth="1"/>
    <col min="2576" max="2809" width="9.140625" style="1"/>
    <col min="2810" max="2810" width="3.140625" style="1" customWidth="1"/>
    <col min="2811" max="2811" width="15.5703125" style="1" customWidth="1"/>
    <col min="2812" max="2812" width="55.140625" style="1" customWidth="1"/>
    <col min="2813" max="2813" width="5.85546875" style="1" customWidth="1"/>
    <col min="2814" max="2814" width="6.85546875" style="1" customWidth="1"/>
    <col min="2815" max="2817" width="10.5703125" style="1" customWidth="1"/>
    <col min="2818" max="2824" width="0" style="1" hidden="1" customWidth="1"/>
    <col min="2825" max="2825" width="11.42578125" style="1" bestFit="1" customWidth="1"/>
    <col min="2826" max="2826" width="12.5703125" style="1" customWidth="1"/>
    <col min="2827" max="2827" width="14" style="1" customWidth="1"/>
    <col min="2828" max="2828" width="22.42578125" style="1" customWidth="1"/>
    <col min="2829" max="2829" width="10.5703125" style="1" bestFit="1" customWidth="1"/>
    <col min="2830" max="2830" width="9.42578125" style="1" bestFit="1" customWidth="1"/>
    <col min="2831" max="2831" width="11.85546875" style="1" customWidth="1"/>
    <col min="2832" max="3065" width="9.140625" style="1"/>
    <col min="3066" max="3066" width="3.140625" style="1" customWidth="1"/>
    <col min="3067" max="3067" width="15.5703125" style="1" customWidth="1"/>
    <col min="3068" max="3068" width="55.140625" style="1" customWidth="1"/>
    <col min="3069" max="3069" width="5.85546875" style="1" customWidth="1"/>
    <col min="3070" max="3070" width="6.85546875" style="1" customWidth="1"/>
    <col min="3071" max="3073" width="10.5703125" style="1" customWidth="1"/>
    <col min="3074" max="3080" width="0" style="1" hidden="1" customWidth="1"/>
    <col min="3081" max="3081" width="11.42578125" style="1" bestFit="1" customWidth="1"/>
    <col min="3082" max="3082" width="12.5703125" style="1" customWidth="1"/>
    <col min="3083" max="3083" width="14" style="1" customWidth="1"/>
    <col min="3084" max="3084" width="22.42578125" style="1" customWidth="1"/>
    <col min="3085" max="3085" width="10.5703125" style="1" bestFit="1" customWidth="1"/>
    <col min="3086" max="3086" width="9.42578125" style="1" bestFit="1" customWidth="1"/>
    <col min="3087" max="3087" width="11.85546875" style="1" customWidth="1"/>
    <col min="3088" max="3321" width="9.140625" style="1"/>
    <col min="3322" max="3322" width="3.140625" style="1" customWidth="1"/>
    <col min="3323" max="3323" width="15.5703125" style="1" customWidth="1"/>
    <col min="3324" max="3324" width="55.140625" style="1" customWidth="1"/>
    <col min="3325" max="3325" width="5.85546875" style="1" customWidth="1"/>
    <col min="3326" max="3326" width="6.85546875" style="1" customWidth="1"/>
    <col min="3327" max="3329" width="10.5703125" style="1" customWidth="1"/>
    <col min="3330" max="3336" width="0" style="1" hidden="1" customWidth="1"/>
    <col min="3337" max="3337" width="11.42578125" style="1" bestFit="1" customWidth="1"/>
    <col min="3338" max="3338" width="12.5703125" style="1" customWidth="1"/>
    <col min="3339" max="3339" width="14" style="1" customWidth="1"/>
    <col min="3340" max="3340" width="22.42578125" style="1" customWidth="1"/>
    <col min="3341" max="3341" width="10.5703125" style="1" bestFit="1" customWidth="1"/>
    <col min="3342" max="3342" width="9.42578125" style="1" bestFit="1" customWidth="1"/>
    <col min="3343" max="3343" width="11.85546875" style="1" customWidth="1"/>
    <col min="3344" max="3577" width="9.140625" style="1"/>
    <col min="3578" max="3578" width="3.140625" style="1" customWidth="1"/>
    <col min="3579" max="3579" width="15.5703125" style="1" customWidth="1"/>
    <col min="3580" max="3580" width="55.140625" style="1" customWidth="1"/>
    <col min="3581" max="3581" width="5.85546875" style="1" customWidth="1"/>
    <col min="3582" max="3582" width="6.85546875" style="1" customWidth="1"/>
    <col min="3583" max="3585" width="10.5703125" style="1" customWidth="1"/>
    <col min="3586" max="3592" width="0" style="1" hidden="1" customWidth="1"/>
    <col min="3593" max="3593" width="11.42578125" style="1" bestFit="1" customWidth="1"/>
    <col min="3594" max="3594" width="12.5703125" style="1" customWidth="1"/>
    <col min="3595" max="3595" width="14" style="1" customWidth="1"/>
    <col min="3596" max="3596" width="22.42578125" style="1" customWidth="1"/>
    <col min="3597" max="3597" width="10.5703125" style="1" bestFit="1" customWidth="1"/>
    <col min="3598" max="3598" width="9.42578125" style="1" bestFit="1" customWidth="1"/>
    <col min="3599" max="3599" width="11.85546875" style="1" customWidth="1"/>
    <col min="3600" max="3833" width="9.140625" style="1"/>
    <col min="3834" max="3834" width="3.140625" style="1" customWidth="1"/>
    <col min="3835" max="3835" width="15.5703125" style="1" customWidth="1"/>
    <col min="3836" max="3836" width="55.140625" style="1" customWidth="1"/>
    <col min="3837" max="3837" width="5.85546875" style="1" customWidth="1"/>
    <col min="3838" max="3838" width="6.85546875" style="1" customWidth="1"/>
    <col min="3839" max="3841" width="10.5703125" style="1" customWidth="1"/>
    <col min="3842" max="3848" width="0" style="1" hidden="1" customWidth="1"/>
    <col min="3849" max="3849" width="11.42578125" style="1" bestFit="1" customWidth="1"/>
    <col min="3850" max="3850" width="12.5703125" style="1" customWidth="1"/>
    <col min="3851" max="3851" width="14" style="1" customWidth="1"/>
    <col min="3852" max="3852" width="22.42578125" style="1" customWidth="1"/>
    <col min="3853" max="3853" width="10.5703125" style="1" bestFit="1" customWidth="1"/>
    <col min="3854" max="3854" width="9.42578125" style="1" bestFit="1" customWidth="1"/>
    <col min="3855" max="3855" width="11.85546875" style="1" customWidth="1"/>
    <col min="3856" max="4089" width="9.140625" style="1"/>
    <col min="4090" max="4090" width="3.140625" style="1" customWidth="1"/>
    <col min="4091" max="4091" width="15.5703125" style="1" customWidth="1"/>
    <col min="4092" max="4092" width="55.140625" style="1" customWidth="1"/>
    <col min="4093" max="4093" width="5.85546875" style="1" customWidth="1"/>
    <col min="4094" max="4094" width="6.85546875" style="1" customWidth="1"/>
    <col min="4095" max="4097" width="10.5703125" style="1" customWidth="1"/>
    <col min="4098" max="4104" width="0" style="1" hidden="1" customWidth="1"/>
    <col min="4105" max="4105" width="11.42578125" style="1" bestFit="1" customWidth="1"/>
    <col min="4106" max="4106" width="12.5703125" style="1" customWidth="1"/>
    <col min="4107" max="4107" width="14" style="1" customWidth="1"/>
    <col min="4108" max="4108" width="22.42578125" style="1" customWidth="1"/>
    <col min="4109" max="4109" width="10.5703125" style="1" bestFit="1" customWidth="1"/>
    <col min="4110" max="4110" width="9.42578125" style="1" bestFit="1" customWidth="1"/>
    <col min="4111" max="4111" width="11.85546875" style="1" customWidth="1"/>
    <col min="4112" max="4345" width="9.140625" style="1"/>
    <col min="4346" max="4346" width="3.140625" style="1" customWidth="1"/>
    <col min="4347" max="4347" width="15.5703125" style="1" customWidth="1"/>
    <col min="4348" max="4348" width="55.140625" style="1" customWidth="1"/>
    <col min="4349" max="4349" width="5.85546875" style="1" customWidth="1"/>
    <col min="4350" max="4350" width="6.85546875" style="1" customWidth="1"/>
    <col min="4351" max="4353" width="10.5703125" style="1" customWidth="1"/>
    <col min="4354" max="4360" width="0" style="1" hidden="1" customWidth="1"/>
    <col min="4361" max="4361" width="11.42578125" style="1" bestFit="1" customWidth="1"/>
    <col min="4362" max="4362" width="12.5703125" style="1" customWidth="1"/>
    <col min="4363" max="4363" width="14" style="1" customWidth="1"/>
    <col min="4364" max="4364" width="22.42578125" style="1" customWidth="1"/>
    <col min="4365" max="4365" width="10.5703125" style="1" bestFit="1" customWidth="1"/>
    <col min="4366" max="4366" width="9.42578125" style="1" bestFit="1" customWidth="1"/>
    <col min="4367" max="4367" width="11.85546875" style="1" customWidth="1"/>
    <col min="4368" max="4601" width="9.140625" style="1"/>
    <col min="4602" max="4602" width="3.140625" style="1" customWidth="1"/>
    <col min="4603" max="4603" width="15.5703125" style="1" customWidth="1"/>
    <col min="4604" max="4604" width="55.140625" style="1" customWidth="1"/>
    <col min="4605" max="4605" width="5.85546875" style="1" customWidth="1"/>
    <col min="4606" max="4606" width="6.85546875" style="1" customWidth="1"/>
    <col min="4607" max="4609" width="10.5703125" style="1" customWidth="1"/>
    <col min="4610" max="4616" width="0" style="1" hidden="1" customWidth="1"/>
    <col min="4617" max="4617" width="11.42578125" style="1" bestFit="1" customWidth="1"/>
    <col min="4618" max="4618" width="12.5703125" style="1" customWidth="1"/>
    <col min="4619" max="4619" width="14" style="1" customWidth="1"/>
    <col min="4620" max="4620" width="22.42578125" style="1" customWidth="1"/>
    <col min="4621" max="4621" width="10.5703125" style="1" bestFit="1" customWidth="1"/>
    <col min="4622" max="4622" width="9.42578125" style="1" bestFit="1" customWidth="1"/>
    <col min="4623" max="4623" width="11.85546875" style="1" customWidth="1"/>
    <col min="4624" max="4857" width="9.140625" style="1"/>
    <col min="4858" max="4858" width="3.140625" style="1" customWidth="1"/>
    <col min="4859" max="4859" width="15.5703125" style="1" customWidth="1"/>
    <col min="4860" max="4860" width="55.140625" style="1" customWidth="1"/>
    <col min="4861" max="4861" width="5.85546875" style="1" customWidth="1"/>
    <col min="4862" max="4862" width="6.85546875" style="1" customWidth="1"/>
    <col min="4863" max="4865" width="10.5703125" style="1" customWidth="1"/>
    <col min="4866" max="4872" width="0" style="1" hidden="1" customWidth="1"/>
    <col min="4873" max="4873" width="11.42578125" style="1" bestFit="1" customWidth="1"/>
    <col min="4874" max="4874" width="12.5703125" style="1" customWidth="1"/>
    <col min="4875" max="4875" width="14" style="1" customWidth="1"/>
    <col min="4876" max="4876" width="22.42578125" style="1" customWidth="1"/>
    <col min="4877" max="4877" width="10.5703125" style="1" bestFit="1" customWidth="1"/>
    <col min="4878" max="4878" width="9.42578125" style="1" bestFit="1" customWidth="1"/>
    <col min="4879" max="4879" width="11.85546875" style="1" customWidth="1"/>
    <col min="4880" max="5113" width="9.140625" style="1"/>
    <col min="5114" max="5114" width="3.140625" style="1" customWidth="1"/>
    <col min="5115" max="5115" width="15.5703125" style="1" customWidth="1"/>
    <col min="5116" max="5116" width="55.140625" style="1" customWidth="1"/>
    <col min="5117" max="5117" width="5.85546875" style="1" customWidth="1"/>
    <col min="5118" max="5118" width="6.85546875" style="1" customWidth="1"/>
    <col min="5119" max="5121" width="10.5703125" style="1" customWidth="1"/>
    <col min="5122" max="5128" width="0" style="1" hidden="1" customWidth="1"/>
    <col min="5129" max="5129" width="11.42578125" style="1" bestFit="1" customWidth="1"/>
    <col min="5130" max="5130" width="12.5703125" style="1" customWidth="1"/>
    <col min="5131" max="5131" width="14" style="1" customWidth="1"/>
    <col min="5132" max="5132" width="22.42578125" style="1" customWidth="1"/>
    <col min="5133" max="5133" width="10.5703125" style="1" bestFit="1" customWidth="1"/>
    <col min="5134" max="5134" width="9.42578125" style="1" bestFit="1" customWidth="1"/>
    <col min="5135" max="5135" width="11.85546875" style="1" customWidth="1"/>
    <col min="5136" max="5369" width="9.140625" style="1"/>
    <col min="5370" max="5370" width="3.140625" style="1" customWidth="1"/>
    <col min="5371" max="5371" width="15.5703125" style="1" customWidth="1"/>
    <col min="5372" max="5372" width="55.140625" style="1" customWidth="1"/>
    <col min="5373" max="5373" width="5.85546875" style="1" customWidth="1"/>
    <col min="5374" max="5374" width="6.85546875" style="1" customWidth="1"/>
    <col min="5375" max="5377" width="10.5703125" style="1" customWidth="1"/>
    <col min="5378" max="5384" width="0" style="1" hidden="1" customWidth="1"/>
    <col min="5385" max="5385" width="11.42578125" style="1" bestFit="1" customWidth="1"/>
    <col min="5386" max="5386" width="12.5703125" style="1" customWidth="1"/>
    <col min="5387" max="5387" width="14" style="1" customWidth="1"/>
    <col min="5388" max="5388" width="22.42578125" style="1" customWidth="1"/>
    <col min="5389" max="5389" width="10.5703125" style="1" bestFit="1" customWidth="1"/>
    <col min="5390" max="5390" width="9.42578125" style="1" bestFit="1" customWidth="1"/>
    <col min="5391" max="5391" width="11.85546875" style="1" customWidth="1"/>
    <col min="5392" max="5625" width="9.140625" style="1"/>
    <col min="5626" max="5626" width="3.140625" style="1" customWidth="1"/>
    <col min="5627" max="5627" width="15.5703125" style="1" customWidth="1"/>
    <col min="5628" max="5628" width="55.140625" style="1" customWidth="1"/>
    <col min="5629" max="5629" width="5.85546875" style="1" customWidth="1"/>
    <col min="5630" max="5630" width="6.85546875" style="1" customWidth="1"/>
    <col min="5631" max="5633" width="10.5703125" style="1" customWidth="1"/>
    <col min="5634" max="5640" width="0" style="1" hidden="1" customWidth="1"/>
    <col min="5641" max="5641" width="11.42578125" style="1" bestFit="1" customWidth="1"/>
    <col min="5642" max="5642" width="12.5703125" style="1" customWidth="1"/>
    <col min="5643" max="5643" width="14" style="1" customWidth="1"/>
    <col min="5644" max="5644" width="22.42578125" style="1" customWidth="1"/>
    <col min="5645" max="5645" width="10.5703125" style="1" bestFit="1" customWidth="1"/>
    <col min="5646" max="5646" width="9.42578125" style="1" bestFit="1" customWidth="1"/>
    <col min="5647" max="5647" width="11.85546875" style="1" customWidth="1"/>
    <col min="5648" max="5881" width="9.140625" style="1"/>
    <col min="5882" max="5882" width="3.140625" style="1" customWidth="1"/>
    <col min="5883" max="5883" width="15.5703125" style="1" customWidth="1"/>
    <col min="5884" max="5884" width="55.140625" style="1" customWidth="1"/>
    <col min="5885" max="5885" width="5.85546875" style="1" customWidth="1"/>
    <col min="5886" max="5886" width="6.85546875" style="1" customWidth="1"/>
    <col min="5887" max="5889" width="10.5703125" style="1" customWidth="1"/>
    <col min="5890" max="5896" width="0" style="1" hidden="1" customWidth="1"/>
    <col min="5897" max="5897" width="11.42578125" style="1" bestFit="1" customWidth="1"/>
    <col min="5898" max="5898" width="12.5703125" style="1" customWidth="1"/>
    <col min="5899" max="5899" width="14" style="1" customWidth="1"/>
    <col min="5900" max="5900" width="22.42578125" style="1" customWidth="1"/>
    <col min="5901" max="5901" width="10.5703125" style="1" bestFit="1" customWidth="1"/>
    <col min="5902" max="5902" width="9.42578125" style="1" bestFit="1" customWidth="1"/>
    <col min="5903" max="5903" width="11.85546875" style="1" customWidth="1"/>
    <col min="5904" max="6137" width="9.140625" style="1"/>
    <col min="6138" max="6138" width="3.140625" style="1" customWidth="1"/>
    <col min="6139" max="6139" width="15.5703125" style="1" customWidth="1"/>
    <col min="6140" max="6140" width="55.140625" style="1" customWidth="1"/>
    <col min="6141" max="6141" width="5.85546875" style="1" customWidth="1"/>
    <col min="6142" max="6142" width="6.85546875" style="1" customWidth="1"/>
    <col min="6143" max="6145" width="10.5703125" style="1" customWidth="1"/>
    <col min="6146" max="6152" width="0" style="1" hidden="1" customWidth="1"/>
    <col min="6153" max="6153" width="11.42578125" style="1" bestFit="1" customWidth="1"/>
    <col min="6154" max="6154" width="12.5703125" style="1" customWidth="1"/>
    <col min="6155" max="6155" width="14" style="1" customWidth="1"/>
    <col min="6156" max="6156" width="22.42578125" style="1" customWidth="1"/>
    <col min="6157" max="6157" width="10.5703125" style="1" bestFit="1" customWidth="1"/>
    <col min="6158" max="6158" width="9.42578125" style="1" bestFit="1" customWidth="1"/>
    <col min="6159" max="6159" width="11.85546875" style="1" customWidth="1"/>
    <col min="6160" max="6393" width="9.140625" style="1"/>
    <col min="6394" max="6394" width="3.140625" style="1" customWidth="1"/>
    <col min="6395" max="6395" width="15.5703125" style="1" customWidth="1"/>
    <col min="6396" max="6396" width="55.140625" style="1" customWidth="1"/>
    <col min="6397" max="6397" width="5.85546875" style="1" customWidth="1"/>
    <col min="6398" max="6398" width="6.85546875" style="1" customWidth="1"/>
    <col min="6399" max="6401" width="10.5703125" style="1" customWidth="1"/>
    <col min="6402" max="6408" width="0" style="1" hidden="1" customWidth="1"/>
    <col min="6409" max="6409" width="11.42578125" style="1" bestFit="1" customWidth="1"/>
    <col min="6410" max="6410" width="12.5703125" style="1" customWidth="1"/>
    <col min="6411" max="6411" width="14" style="1" customWidth="1"/>
    <col min="6412" max="6412" width="22.42578125" style="1" customWidth="1"/>
    <col min="6413" max="6413" width="10.5703125" style="1" bestFit="1" customWidth="1"/>
    <col min="6414" max="6414" width="9.42578125" style="1" bestFit="1" customWidth="1"/>
    <col min="6415" max="6415" width="11.85546875" style="1" customWidth="1"/>
    <col min="6416" max="6649" width="9.140625" style="1"/>
    <col min="6650" max="6650" width="3.140625" style="1" customWidth="1"/>
    <col min="6651" max="6651" width="15.5703125" style="1" customWidth="1"/>
    <col min="6652" max="6652" width="55.140625" style="1" customWidth="1"/>
    <col min="6653" max="6653" width="5.85546875" style="1" customWidth="1"/>
    <col min="6654" max="6654" width="6.85546875" style="1" customWidth="1"/>
    <col min="6655" max="6657" width="10.5703125" style="1" customWidth="1"/>
    <col min="6658" max="6664" width="0" style="1" hidden="1" customWidth="1"/>
    <col min="6665" max="6665" width="11.42578125" style="1" bestFit="1" customWidth="1"/>
    <col min="6666" max="6666" width="12.5703125" style="1" customWidth="1"/>
    <col min="6667" max="6667" width="14" style="1" customWidth="1"/>
    <col min="6668" max="6668" width="22.42578125" style="1" customWidth="1"/>
    <col min="6669" max="6669" width="10.5703125" style="1" bestFit="1" customWidth="1"/>
    <col min="6670" max="6670" width="9.42578125" style="1" bestFit="1" customWidth="1"/>
    <col min="6671" max="6671" width="11.85546875" style="1" customWidth="1"/>
    <col min="6672" max="6905" width="9.140625" style="1"/>
    <col min="6906" max="6906" width="3.140625" style="1" customWidth="1"/>
    <col min="6907" max="6907" width="15.5703125" style="1" customWidth="1"/>
    <col min="6908" max="6908" width="55.140625" style="1" customWidth="1"/>
    <col min="6909" max="6909" width="5.85546875" style="1" customWidth="1"/>
    <col min="6910" max="6910" width="6.85546875" style="1" customWidth="1"/>
    <col min="6911" max="6913" width="10.5703125" style="1" customWidth="1"/>
    <col min="6914" max="6920" width="0" style="1" hidden="1" customWidth="1"/>
    <col min="6921" max="6921" width="11.42578125" style="1" bestFit="1" customWidth="1"/>
    <col min="6922" max="6922" width="12.5703125" style="1" customWidth="1"/>
    <col min="6923" max="6923" width="14" style="1" customWidth="1"/>
    <col min="6924" max="6924" width="22.42578125" style="1" customWidth="1"/>
    <col min="6925" max="6925" width="10.5703125" style="1" bestFit="1" customWidth="1"/>
    <col min="6926" max="6926" width="9.42578125" style="1" bestFit="1" customWidth="1"/>
    <col min="6927" max="6927" width="11.85546875" style="1" customWidth="1"/>
    <col min="6928" max="7161" width="9.140625" style="1"/>
    <col min="7162" max="7162" width="3.140625" style="1" customWidth="1"/>
    <col min="7163" max="7163" width="15.5703125" style="1" customWidth="1"/>
    <col min="7164" max="7164" width="55.140625" style="1" customWidth="1"/>
    <col min="7165" max="7165" width="5.85546875" style="1" customWidth="1"/>
    <col min="7166" max="7166" width="6.85546875" style="1" customWidth="1"/>
    <col min="7167" max="7169" width="10.5703125" style="1" customWidth="1"/>
    <col min="7170" max="7176" width="0" style="1" hidden="1" customWidth="1"/>
    <col min="7177" max="7177" width="11.42578125" style="1" bestFit="1" customWidth="1"/>
    <col min="7178" max="7178" width="12.5703125" style="1" customWidth="1"/>
    <col min="7179" max="7179" width="14" style="1" customWidth="1"/>
    <col min="7180" max="7180" width="22.42578125" style="1" customWidth="1"/>
    <col min="7181" max="7181" width="10.5703125" style="1" bestFit="1" customWidth="1"/>
    <col min="7182" max="7182" width="9.42578125" style="1" bestFit="1" customWidth="1"/>
    <col min="7183" max="7183" width="11.85546875" style="1" customWidth="1"/>
    <col min="7184" max="7417" width="9.140625" style="1"/>
    <col min="7418" max="7418" width="3.140625" style="1" customWidth="1"/>
    <col min="7419" max="7419" width="15.5703125" style="1" customWidth="1"/>
    <col min="7420" max="7420" width="55.140625" style="1" customWidth="1"/>
    <col min="7421" max="7421" width="5.85546875" style="1" customWidth="1"/>
    <col min="7422" max="7422" width="6.85546875" style="1" customWidth="1"/>
    <col min="7423" max="7425" width="10.5703125" style="1" customWidth="1"/>
    <col min="7426" max="7432" width="0" style="1" hidden="1" customWidth="1"/>
    <col min="7433" max="7433" width="11.42578125" style="1" bestFit="1" customWidth="1"/>
    <col min="7434" max="7434" width="12.5703125" style="1" customWidth="1"/>
    <col min="7435" max="7435" width="14" style="1" customWidth="1"/>
    <col min="7436" max="7436" width="22.42578125" style="1" customWidth="1"/>
    <col min="7437" max="7437" width="10.5703125" style="1" bestFit="1" customWidth="1"/>
    <col min="7438" max="7438" width="9.42578125" style="1" bestFit="1" customWidth="1"/>
    <col min="7439" max="7439" width="11.85546875" style="1" customWidth="1"/>
    <col min="7440" max="7673" width="9.140625" style="1"/>
    <col min="7674" max="7674" width="3.140625" style="1" customWidth="1"/>
    <col min="7675" max="7675" width="15.5703125" style="1" customWidth="1"/>
    <col min="7676" max="7676" width="55.140625" style="1" customWidth="1"/>
    <col min="7677" max="7677" width="5.85546875" style="1" customWidth="1"/>
    <col min="7678" max="7678" width="6.85546875" style="1" customWidth="1"/>
    <col min="7679" max="7681" width="10.5703125" style="1" customWidth="1"/>
    <col min="7682" max="7688" width="0" style="1" hidden="1" customWidth="1"/>
    <col min="7689" max="7689" width="11.42578125" style="1" bestFit="1" customWidth="1"/>
    <col min="7690" max="7690" width="12.5703125" style="1" customWidth="1"/>
    <col min="7691" max="7691" width="14" style="1" customWidth="1"/>
    <col min="7692" max="7692" width="22.42578125" style="1" customWidth="1"/>
    <col min="7693" max="7693" width="10.5703125" style="1" bestFit="1" customWidth="1"/>
    <col min="7694" max="7694" width="9.42578125" style="1" bestFit="1" customWidth="1"/>
    <col min="7695" max="7695" width="11.85546875" style="1" customWidth="1"/>
    <col min="7696" max="7929" width="9.140625" style="1"/>
    <col min="7930" max="7930" width="3.140625" style="1" customWidth="1"/>
    <col min="7931" max="7931" width="15.5703125" style="1" customWidth="1"/>
    <col min="7932" max="7932" width="55.140625" style="1" customWidth="1"/>
    <col min="7933" max="7933" width="5.85546875" style="1" customWidth="1"/>
    <col min="7934" max="7934" width="6.85546875" style="1" customWidth="1"/>
    <col min="7935" max="7937" width="10.5703125" style="1" customWidth="1"/>
    <col min="7938" max="7944" width="0" style="1" hidden="1" customWidth="1"/>
    <col min="7945" max="7945" width="11.42578125" style="1" bestFit="1" customWidth="1"/>
    <col min="7946" max="7946" width="12.5703125" style="1" customWidth="1"/>
    <col min="7947" max="7947" width="14" style="1" customWidth="1"/>
    <col min="7948" max="7948" width="22.42578125" style="1" customWidth="1"/>
    <col min="7949" max="7949" width="10.5703125" style="1" bestFit="1" customWidth="1"/>
    <col min="7950" max="7950" width="9.42578125" style="1" bestFit="1" customWidth="1"/>
    <col min="7951" max="7951" width="11.85546875" style="1" customWidth="1"/>
    <col min="7952" max="8185" width="9.140625" style="1"/>
    <col min="8186" max="8186" width="3.140625" style="1" customWidth="1"/>
    <col min="8187" max="8187" width="15.5703125" style="1" customWidth="1"/>
    <col min="8188" max="8188" width="55.140625" style="1" customWidth="1"/>
    <col min="8189" max="8189" width="5.85546875" style="1" customWidth="1"/>
    <col min="8190" max="8190" width="6.85546875" style="1" customWidth="1"/>
    <col min="8191" max="8193" width="10.5703125" style="1" customWidth="1"/>
    <col min="8194" max="8200" width="0" style="1" hidden="1" customWidth="1"/>
    <col min="8201" max="8201" width="11.42578125" style="1" bestFit="1" customWidth="1"/>
    <col min="8202" max="8202" width="12.5703125" style="1" customWidth="1"/>
    <col min="8203" max="8203" width="14" style="1" customWidth="1"/>
    <col min="8204" max="8204" width="22.42578125" style="1" customWidth="1"/>
    <col min="8205" max="8205" width="10.5703125" style="1" bestFit="1" customWidth="1"/>
    <col min="8206" max="8206" width="9.42578125" style="1" bestFit="1" customWidth="1"/>
    <col min="8207" max="8207" width="11.85546875" style="1" customWidth="1"/>
    <col min="8208" max="8441" width="9.140625" style="1"/>
    <col min="8442" max="8442" width="3.140625" style="1" customWidth="1"/>
    <col min="8443" max="8443" width="15.5703125" style="1" customWidth="1"/>
    <col min="8444" max="8444" width="55.140625" style="1" customWidth="1"/>
    <col min="8445" max="8445" width="5.85546875" style="1" customWidth="1"/>
    <col min="8446" max="8446" width="6.85546875" style="1" customWidth="1"/>
    <col min="8447" max="8449" width="10.5703125" style="1" customWidth="1"/>
    <col min="8450" max="8456" width="0" style="1" hidden="1" customWidth="1"/>
    <col min="8457" max="8457" width="11.42578125" style="1" bestFit="1" customWidth="1"/>
    <col min="8458" max="8458" width="12.5703125" style="1" customWidth="1"/>
    <col min="8459" max="8459" width="14" style="1" customWidth="1"/>
    <col min="8460" max="8460" width="22.42578125" style="1" customWidth="1"/>
    <col min="8461" max="8461" width="10.5703125" style="1" bestFit="1" customWidth="1"/>
    <col min="8462" max="8462" width="9.42578125" style="1" bestFit="1" customWidth="1"/>
    <col min="8463" max="8463" width="11.85546875" style="1" customWidth="1"/>
    <col min="8464" max="8697" width="9.140625" style="1"/>
    <col min="8698" max="8698" width="3.140625" style="1" customWidth="1"/>
    <col min="8699" max="8699" width="15.5703125" style="1" customWidth="1"/>
    <col min="8700" max="8700" width="55.140625" style="1" customWidth="1"/>
    <col min="8701" max="8701" width="5.85546875" style="1" customWidth="1"/>
    <col min="8702" max="8702" width="6.85546875" style="1" customWidth="1"/>
    <col min="8703" max="8705" width="10.5703125" style="1" customWidth="1"/>
    <col min="8706" max="8712" width="0" style="1" hidden="1" customWidth="1"/>
    <col min="8713" max="8713" width="11.42578125" style="1" bestFit="1" customWidth="1"/>
    <col min="8714" max="8714" width="12.5703125" style="1" customWidth="1"/>
    <col min="8715" max="8715" width="14" style="1" customWidth="1"/>
    <col min="8716" max="8716" width="22.42578125" style="1" customWidth="1"/>
    <col min="8717" max="8717" width="10.5703125" style="1" bestFit="1" customWidth="1"/>
    <col min="8718" max="8718" width="9.42578125" style="1" bestFit="1" customWidth="1"/>
    <col min="8719" max="8719" width="11.85546875" style="1" customWidth="1"/>
    <col min="8720" max="8953" width="9.140625" style="1"/>
    <col min="8954" max="8954" width="3.140625" style="1" customWidth="1"/>
    <col min="8955" max="8955" width="15.5703125" style="1" customWidth="1"/>
    <col min="8956" max="8956" width="55.140625" style="1" customWidth="1"/>
    <col min="8957" max="8957" width="5.85546875" style="1" customWidth="1"/>
    <col min="8958" max="8958" width="6.85546875" style="1" customWidth="1"/>
    <col min="8959" max="8961" width="10.5703125" style="1" customWidth="1"/>
    <col min="8962" max="8968" width="0" style="1" hidden="1" customWidth="1"/>
    <col min="8969" max="8969" width="11.42578125" style="1" bestFit="1" customWidth="1"/>
    <col min="8970" max="8970" width="12.5703125" style="1" customWidth="1"/>
    <col min="8971" max="8971" width="14" style="1" customWidth="1"/>
    <col min="8972" max="8972" width="22.42578125" style="1" customWidth="1"/>
    <col min="8973" max="8973" width="10.5703125" style="1" bestFit="1" customWidth="1"/>
    <col min="8974" max="8974" width="9.42578125" style="1" bestFit="1" customWidth="1"/>
    <col min="8975" max="8975" width="11.85546875" style="1" customWidth="1"/>
    <col min="8976" max="9209" width="9.140625" style="1"/>
    <col min="9210" max="9210" width="3.140625" style="1" customWidth="1"/>
    <col min="9211" max="9211" width="15.5703125" style="1" customWidth="1"/>
    <col min="9212" max="9212" width="55.140625" style="1" customWidth="1"/>
    <col min="9213" max="9213" width="5.85546875" style="1" customWidth="1"/>
    <col min="9214" max="9214" width="6.85546875" style="1" customWidth="1"/>
    <col min="9215" max="9217" width="10.5703125" style="1" customWidth="1"/>
    <col min="9218" max="9224" width="0" style="1" hidden="1" customWidth="1"/>
    <col min="9225" max="9225" width="11.42578125" style="1" bestFit="1" customWidth="1"/>
    <col min="9226" max="9226" width="12.5703125" style="1" customWidth="1"/>
    <col min="9227" max="9227" width="14" style="1" customWidth="1"/>
    <col min="9228" max="9228" width="22.42578125" style="1" customWidth="1"/>
    <col min="9229" max="9229" width="10.5703125" style="1" bestFit="1" customWidth="1"/>
    <col min="9230" max="9230" width="9.42578125" style="1" bestFit="1" customWidth="1"/>
    <col min="9231" max="9231" width="11.85546875" style="1" customWidth="1"/>
    <col min="9232" max="9465" width="9.140625" style="1"/>
    <col min="9466" max="9466" width="3.140625" style="1" customWidth="1"/>
    <col min="9467" max="9467" width="15.5703125" style="1" customWidth="1"/>
    <col min="9468" max="9468" width="55.140625" style="1" customWidth="1"/>
    <col min="9469" max="9469" width="5.85546875" style="1" customWidth="1"/>
    <col min="9470" max="9470" width="6.85546875" style="1" customWidth="1"/>
    <col min="9471" max="9473" width="10.5703125" style="1" customWidth="1"/>
    <col min="9474" max="9480" width="0" style="1" hidden="1" customWidth="1"/>
    <col min="9481" max="9481" width="11.42578125" style="1" bestFit="1" customWidth="1"/>
    <col min="9482" max="9482" width="12.5703125" style="1" customWidth="1"/>
    <col min="9483" max="9483" width="14" style="1" customWidth="1"/>
    <col min="9484" max="9484" width="22.42578125" style="1" customWidth="1"/>
    <col min="9485" max="9485" width="10.5703125" style="1" bestFit="1" customWidth="1"/>
    <col min="9486" max="9486" width="9.42578125" style="1" bestFit="1" customWidth="1"/>
    <col min="9487" max="9487" width="11.85546875" style="1" customWidth="1"/>
    <col min="9488" max="9721" width="9.140625" style="1"/>
    <col min="9722" max="9722" width="3.140625" style="1" customWidth="1"/>
    <col min="9723" max="9723" width="15.5703125" style="1" customWidth="1"/>
    <col min="9724" max="9724" width="55.140625" style="1" customWidth="1"/>
    <col min="9725" max="9725" width="5.85546875" style="1" customWidth="1"/>
    <col min="9726" max="9726" width="6.85546875" style="1" customWidth="1"/>
    <col min="9727" max="9729" width="10.5703125" style="1" customWidth="1"/>
    <col min="9730" max="9736" width="0" style="1" hidden="1" customWidth="1"/>
    <col min="9737" max="9737" width="11.42578125" style="1" bestFit="1" customWidth="1"/>
    <col min="9738" max="9738" width="12.5703125" style="1" customWidth="1"/>
    <col min="9739" max="9739" width="14" style="1" customWidth="1"/>
    <col min="9740" max="9740" width="22.42578125" style="1" customWidth="1"/>
    <col min="9741" max="9741" width="10.5703125" style="1" bestFit="1" customWidth="1"/>
    <col min="9742" max="9742" width="9.42578125" style="1" bestFit="1" customWidth="1"/>
    <col min="9743" max="9743" width="11.85546875" style="1" customWidth="1"/>
    <col min="9744" max="9977" width="9.140625" style="1"/>
    <col min="9978" max="9978" width="3.140625" style="1" customWidth="1"/>
    <col min="9979" max="9979" width="15.5703125" style="1" customWidth="1"/>
    <col min="9980" max="9980" width="55.140625" style="1" customWidth="1"/>
    <col min="9981" max="9981" width="5.85546875" style="1" customWidth="1"/>
    <col min="9982" max="9982" width="6.85546875" style="1" customWidth="1"/>
    <col min="9983" max="9985" width="10.5703125" style="1" customWidth="1"/>
    <col min="9986" max="9992" width="0" style="1" hidden="1" customWidth="1"/>
    <col min="9993" max="9993" width="11.42578125" style="1" bestFit="1" customWidth="1"/>
    <col min="9994" max="9994" width="12.5703125" style="1" customWidth="1"/>
    <col min="9995" max="9995" width="14" style="1" customWidth="1"/>
    <col min="9996" max="9996" width="22.42578125" style="1" customWidth="1"/>
    <col min="9997" max="9997" width="10.5703125" style="1" bestFit="1" customWidth="1"/>
    <col min="9998" max="9998" width="9.42578125" style="1" bestFit="1" customWidth="1"/>
    <col min="9999" max="9999" width="11.85546875" style="1" customWidth="1"/>
    <col min="10000" max="10233" width="9.140625" style="1"/>
    <col min="10234" max="10234" width="3.140625" style="1" customWidth="1"/>
    <col min="10235" max="10235" width="15.5703125" style="1" customWidth="1"/>
    <col min="10236" max="10236" width="55.140625" style="1" customWidth="1"/>
    <col min="10237" max="10237" width="5.85546875" style="1" customWidth="1"/>
    <col min="10238" max="10238" width="6.85546875" style="1" customWidth="1"/>
    <col min="10239" max="10241" width="10.5703125" style="1" customWidth="1"/>
    <col min="10242" max="10248" width="0" style="1" hidden="1" customWidth="1"/>
    <col min="10249" max="10249" width="11.42578125" style="1" bestFit="1" customWidth="1"/>
    <col min="10250" max="10250" width="12.5703125" style="1" customWidth="1"/>
    <col min="10251" max="10251" width="14" style="1" customWidth="1"/>
    <col min="10252" max="10252" width="22.42578125" style="1" customWidth="1"/>
    <col min="10253" max="10253" width="10.5703125" style="1" bestFit="1" customWidth="1"/>
    <col min="10254" max="10254" width="9.42578125" style="1" bestFit="1" customWidth="1"/>
    <col min="10255" max="10255" width="11.85546875" style="1" customWidth="1"/>
    <col min="10256" max="10489" width="9.140625" style="1"/>
    <col min="10490" max="10490" width="3.140625" style="1" customWidth="1"/>
    <col min="10491" max="10491" width="15.5703125" style="1" customWidth="1"/>
    <col min="10492" max="10492" width="55.140625" style="1" customWidth="1"/>
    <col min="10493" max="10493" width="5.85546875" style="1" customWidth="1"/>
    <col min="10494" max="10494" width="6.85546875" style="1" customWidth="1"/>
    <col min="10495" max="10497" width="10.5703125" style="1" customWidth="1"/>
    <col min="10498" max="10504" width="0" style="1" hidden="1" customWidth="1"/>
    <col min="10505" max="10505" width="11.42578125" style="1" bestFit="1" customWidth="1"/>
    <col min="10506" max="10506" width="12.5703125" style="1" customWidth="1"/>
    <col min="10507" max="10507" width="14" style="1" customWidth="1"/>
    <col min="10508" max="10508" width="22.42578125" style="1" customWidth="1"/>
    <col min="10509" max="10509" width="10.5703125" style="1" bestFit="1" customWidth="1"/>
    <col min="10510" max="10510" width="9.42578125" style="1" bestFit="1" customWidth="1"/>
    <col min="10511" max="10511" width="11.85546875" style="1" customWidth="1"/>
    <col min="10512" max="10745" width="9.140625" style="1"/>
    <col min="10746" max="10746" width="3.140625" style="1" customWidth="1"/>
    <col min="10747" max="10747" width="15.5703125" style="1" customWidth="1"/>
    <col min="10748" max="10748" width="55.140625" style="1" customWidth="1"/>
    <col min="10749" max="10749" width="5.85546875" style="1" customWidth="1"/>
    <col min="10750" max="10750" width="6.85546875" style="1" customWidth="1"/>
    <col min="10751" max="10753" width="10.5703125" style="1" customWidth="1"/>
    <col min="10754" max="10760" width="0" style="1" hidden="1" customWidth="1"/>
    <col min="10761" max="10761" width="11.42578125" style="1" bestFit="1" customWidth="1"/>
    <col min="10762" max="10762" width="12.5703125" style="1" customWidth="1"/>
    <col min="10763" max="10763" width="14" style="1" customWidth="1"/>
    <col min="10764" max="10764" width="22.42578125" style="1" customWidth="1"/>
    <col min="10765" max="10765" width="10.5703125" style="1" bestFit="1" customWidth="1"/>
    <col min="10766" max="10766" width="9.42578125" style="1" bestFit="1" customWidth="1"/>
    <col min="10767" max="10767" width="11.85546875" style="1" customWidth="1"/>
    <col min="10768" max="11001" width="9.140625" style="1"/>
    <col min="11002" max="11002" width="3.140625" style="1" customWidth="1"/>
    <col min="11003" max="11003" width="15.5703125" style="1" customWidth="1"/>
    <col min="11004" max="11004" width="55.140625" style="1" customWidth="1"/>
    <col min="11005" max="11005" width="5.85546875" style="1" customWidth="1"/>
    <col min="11006" max="11006" width="6.85546875" style="1" customWidth="1"/>
    <col min="11007" max="11009" width="10.5703125" style="1" customWidth="1"/>
    <col min="11010" max="11016" width="0" style="1" hidden="1" customWidth="1"/>
    <col min="11017" max="11017" width="11.42578125" style="1" bestFit="1" customWidth="1"/>
    <col min="11018" max="11018" width="12.5703125" style="1" customWidth="1"/>
    <col min="11019" max="11019" width="14" style="1" customWidth="1"/>
    <col min="11020" max="11020" width="22.42578125" style="1" customWidth="1"/>
    <col min="11021" max="11021" width="10.5703125" style="1" bestFit="1" customWidth="1"/>
    <col min="11022" max="11022" width="9.42578125" style="1" bestFit="1" customWidth="1"/>
    <col min="11023" max="11023" width="11.85546875" style="1" customWidth="1"/>
    <col min="11024" max="11257" width="9.140625" style="1"/>
    <col min="11258" max="11258" width="3.140625" style="1" customWidth="1"/>
    <col min="11259" max="11259" width="15.5703125" style="1" customWidth="1"/>
    <col min="11260" max="11260" width="55.140625" style="1" customWidth="1"/>
    <col min="11261" max="11261" width="5.85546875" style="1" customWidth="1"/>
    <col min="11262" max="11262" width="6.85546875" style="1" customWidth="1"/>
    <col min="11263" max="11265" width="10.5703125" style="1" customWidth="1"/>
    <col min="11266" max="11272" width="0" style="1" hidden="1" customWidth="1"/>
    <col min="11273" max="11273" width="11.42578125" style="1" bestFit="1" customWidth="1"/>
    <col min="11274" max="11274" width="12.5703125" style="1" customWidth="1"/>
    <col min="11275" max="11275" width="14" style="1" customWidth="1"/>
    <col min="11276" max="11276" width="22.42578125" style="1" customWidth="1"/>
    <col min="11277" max="11277" width="10.5703125" style="1" bestFit="1" customWidth="1"/>
    <col min="11278" max="11278" width="9.42578125" style="1" bestFit="1" customWidth="1"/>
    <col min="11279" max="11279" width="11.85546875" style="1" customWidth="1"/>
    <col min="11280" max="11513" width="9.140625" style="1"/>
    <col min="11514" max="11514" width="3.140625" style="1" customWidth="1"/>
    <col min="11515" max="11515" width="15.5703125" style="1" customWidth="1"/>
    <col min="11516" max="11516" width="55.140625" style="1" customWidth="1"/>
    <col min="11517" max="11517" width="5.85546875" style="1" customWidth="1"/>
    <col min="11518" max="11518" width="6.85546875" style="1" customWidth="1"/>
    <col min="11519" max="11521" width="10.5703125" style="1" customWidth="1"/>
    <col min="11522" max="11528" width="0" style="1" hidden="1" customWidth="1"/>
    <col min="11529" max="11529" width="11.42578125" style="1" bestFit="1" customWidth="1"/>
    <col min="11530" max="11530" width="12.5703125" style="1" customWidth="1"/>
    <col min="11531" max="11531" width="14" style="1" customWidth="1"/>
    <col min="11532" max="11532" width="22.42578125" style="1" customWidth="1"/>
    <col min="11533" max="11533" width="10.5703125" style="1" bestFit="1" customWidth="1"/>
    <col min="11534" max="11534" width="9.42578125" style="1" bestFit="1" customWidth="1"/>
    <col min="11535" max="11535" width="11.85546875" style="1" customWidth="1"/>
    <col min="11536" max="11769" width="9.140625" style="1"/>
    <col min="11770" max="11770" width="3.140625" style="1" customWidth="1"/>
    <col min="11771" max="11771" width="15.5703125" style="1" customWidth="1"/>
    <col min="11772" max="11772" width="55.140625" style="1" customWidth="1"/>
    <col min="11773" max="11773" width="5.85546875" style="1" customWidth="1"/>
    <col min="11774" max="11774" width="6.85546875" style="1" customWidth="1"/>
    <col min="11775" max="11777" width="10.5703125" style="1" customWidth="1"/>
    <col min="11778" max="11784" width="0" style="1" hidden="1" customWidth="1"/>
    <col min="11785" max="11785" width="11.42578125" style="1" bestFit="1" customWidth="1"/>
    <col min="11786" max="11786" width="12.5703125" style="1" customWidth="1"/>
    <col min="11787" max="11787" width="14" style="1" customWidth="1"/>
    <col min="11788" max="11788" width="22.42578125" style="1" customWidth="1"/>
    <col min="11789" max="11789" width="10.5703125" style="1" bestFit="1" customWidth="1"/>
    <col min="11790" max="11790" width="9.42578125" style="1" bestFit="1" customWidth="1"/>
    <col min="11791" max="11791" width="11.85546875" style="1" customWidth="1"/>
    <col min="11792" max="12025" width="9.140625" style="1"/>
    <col min="12026" max="12026" width="3.140625" style="1" customWidth="1"/>
    <col min="12027" max="12027" width="15.5703125" style="1" customWidth="1"/>
    <col min="12028" max="12028" width="55.140625" style="1" customWidth="1"/>
    <col min="12029" max="12029" width="5.85546875" style="1" customWidth="1"/>
    <col min="12030" max="12030" width="6.85546875" style="1" customWidth="1"/>
    <col min="12031" max="12033" width="10.5703125" style="1" customWidth="1"/>
    <col min="12034" max="12040" width="0" style="1" hidden="1" customWidth="1"/>
    <col min="12041" max="12041" width="11.42578125" style="1" bestFit="1" customWidth="1"/>
    <col min="12042" max="12042" width="12.5703125" style="1" customWidth="1"/>
    <col min="12043" max="12043" width="14" style="1" customWidth="1"/>
    <col min="12044" max="12044" width="22.42578125" style="1" customWidth="1"/>
    <col min="12045" max="12045" width="10.5703125" style="1" bestFit="1" customWidth="1"/>
    <col min="12046" max="12046" width="9.42578125" style="1" bestFit="1" customWidth="1"/>
    <col min="12047" max="12047" width="11.85546875" style="1" customWidth="1"/>
    <col min="12048" max="12281" width="9.140625" style="1"/>
    <col min="12282" max="12282" width="3.140625" style="1" customWidth="1"/>
    <col min="12283" max="12283" width="15.5703125" style="1" customWidth="1"/>
    <col min="12284" max="12284" width="55.140625" style="1" customWidth="1"/>
    <col min="12285" max="12285" width="5.85546875" style="1" customWidth="1"/>
    <col min="12286" max="12286" width="6.85546875" style="1" customWidth="1"/>
    <col min="12287" max="12289" width="10.5703125" style="1" customWidth="1"/>
    <col min="12290" max="12296" width="0" style="1" hidden="1" customWidth="1"/>
    <col min="12297" max="12297" width="11.42578125" style="1" bestFit="1" customWidth="1"/>
    <col min="12298" max="12298" width="12.5703125" style="1" customWidth="1"/>
    <col min="12299" max="12299" width="14" style="1" customWidth="1"/>
    <col min="12300" max="12300" width="22.42578125" style="1" customWidth="1"/>
    <col min="12301" max="12301" width="10.5703125" style="1" bestFit="1" customWidth="1"/>
    <col min="12302" max="12302" width="9.42578125" style="1" bestFit="1" customWidth="1"/>
    <col min="12303" max="12303" width="11.85546875" style="1" customWidth="1"/>
    <col min="12304" max="12537" width="9.140625" style="1"/>
    <col min="12538" max="12538" width="3.140625" style="1" customWidth="1"/>
    <col min="12539" max="12539" width="15.5703125" style="1" customWidth="1"/>
    <col min="12540" max="12540" width="55.140625" style="1" customWidth="1"/>
    <col min="12541" max="12541" width="5.85546875" style="1" customWidth="1"/>
    <col min="12542" max="12542" width="6.85546875" style="1" customWidth="1"/>
    <col min="12543" max="12545" width="10.5703125" style="1" customWidth="1"/>
    <col min="12546" max="12552" width="0" style="1" hidden="1" customWidth="1"/>
    <col min="12553" max="12553" width="11.42578125" style="1" bestFit="1" customWidth="1"/>
    <col min="12554" max="12554" width="12.5703125" style="1" customWidth="1"/>
    <col min="12555" max="12555" width="14" style="1" customWidth="1"/>
    <col min="12556" max="12556" width="22.42578125" style="1" customWidth="1"/>
    <col min="12557" max="12557" width="10.5703125" style="1" bestFit="1" customWidth="1"/>
    <col min="12558" max="12558" width="9.42578125" style="1" bestFit="1" customWidth="1"/>
    <col min="12559" max="12559" width="11.85546875" style="1" customWidth="1"/>
    <col min="12560" max="12793" width="9.140625" style="1"/>
    <col min="12794" max="12794" width="3.140625" style="1" customWidth="1"/>
    <col min="12795" max="12795" width="15.5703125" style="1" customWidth="1"/>
    <col min="12796" max="12796" width="55.140625" style="1" customWidth="1"/>
    <col min="12797" max="12797" width="5.85546875" style="1" customWidth="1"/>
    <col min="12798" max="12798" width="6.85546875" style="1" customWidth="1"/>
    <col min="12799" max="12801" width="10.5703125" style="1" customWidth="1"/>
    <col min="12802" max="12808" width="0" style="1" hidden="1" customWidth="1"/>
    <col min="12809" max="12809" width="11.42578125" style="1" bestFit="1" customWidth="1"/>
    <col min="12810" max="12810" width="12.5703125" style="1" customWidth="1"/>
    <col min="12811" max="12811" width="14" style="1" customWidth="1"/>
    <col min="12812" max="12812" width="22.42578125" style="1" customWidth="1"/>
    <col min="12813" max="12813" width="10.5703125" style="1" bestFit="1" customWidth="1"/>
    <col min="12814" max="12814" width="9.42578125" style="1" bestFit="1" customWidth="1"/>
    <col min="12815" max="12815" width="11.85546875" style="1" customWidth="1"/>
    <col min="12816" max="13049" width="9.140625" style="1"/>
    <col min="13050" max="13050" width="3.140625" style="1" customWidth="1"/>
    <col min="13051" max="13051" width="15.5703125" style="1" customWidth="1"/>
    <col min="13052" max="13052" width="55.140625" style="1" customWidth="1"/>
    <col min="13053" max="13053" width="5.85546875" style="1" customWidth="1"/>
    <col min="13054" max="13054" width="6.85546875" style="1" customWidth="1"/>
    <col min="13055" max="13057" width="10.5703125" style="1" customWidth="1"/>
    <col min="13058" max="13064" width="0" style="1" hidden="1" customWidth="1"/>
    <col min="13065" max="13065" width="11.42578125" style="1" bestFit="1" customWidth="1"/>
    <col min="13066" max="13066" width="12.5703125" style="1" customWidth="1"/>
    <col min="13067" max="13067" width="14" style="1" customWidth="1"/>
    <col min="13068" max="13068" width="22.42578125" style="1" customWidth="1"/>
    <col min="13069" max="13069" width="10.5703125" style="1" bestFit="1" customWidth="1"/>
    <col min="13070" max="13070" width="9.42578125" style="1" bestFit="1" customWidth="1"/>
    <col min="13071" max="13071" width="11.85546875" style="1" customWidth="1"/>
    <col min="13072" max="13305" width="9.140625" style="1"/>
    <col min="13306" max="13306" width="3.140625" style="1" customWidth="1"/>
    <col min="13307" max="13307" width="15.5703125" style="1" customWidth="1"/>
    <col min="13308" max="13308" width="55.140625" style="1" customWidth="1"/>
    <col min="13309" max="13309" width="5.85546875" style="1" customWidth="1"/>
    <col min="13310" max="13310" width="6.85546875" style="1" customWidth="1"/>
    <col min="13311" max="13313" width="10.5703125" style="1" customWidth="1"/>
    <col min="13314" max="13320" width="0" style="1" hidden="1" customWidth="1"/>
    <col min="13321" max="13321" width="11.42578125" style="1" bestFit="1" customWidth="1"/>
    <col min="13322" max="13322" width="12.5703125" style="1" customWidth="1"/>
    <col min="13323" max="13323" width="14" style="1" customWidth="1"/>
    <col min="13324" max="13324" width="22.42578125" style="1" customWidth="1"/>
    <col min="13325" max="13325" width="10.5703125" style="1" bestFit="1" customWidth="1"/>
    <col min="13326" max="13326" width="9.42578125" style="1" bestFit="1" customWidth="1"/>
    <col min="13327" max="13327" width="11.85546875" style="1" customWidth="1"/>
    <col min="13328" max="13561" width="9.140625" style="1"/>
    <col min="13562" max="13562" width="3.140625" style="1" customWidth="1"/>
    <col min="13563" max="13563" width="15.5703125" style="1" customWidth="1"/>
    <col min="13564" max="13564" width="55.140625" style="1" customWidth="1"/>
    <col min="13565" max="13565" width="5.85546875" style="1" customWidth="1"/>
    <col min="13566" max="13566" width="6.85546875" style="1" customWidth="1"/>
    <col min="13567" max="13569" width="10.5703125" style="1" customWidth="1"/>
    <col min="13570" max="13576" width="0" style="1" hidden="1" customWidth="1"/>
    <col min="13577" max="13577" width="11.42578125" style="1" bestFit="1" customWidth="1"/>
    <col min="13578" max="13578" width="12.5703125" style="1" customWidth="1"/>
    <col min="13579" max="13579" width="14" style="1" customWidth="1"/>
    <col min="13580" max="13580" width="22.42578125" style="1" customWidth="1"/>
    <col min="13581" max="13581" width="10.5703125" style="1" bestFit="1" customWidth="1"/>
    <col min="13582" max="13582" width="9.42578125" style="1" bestFit="1" customWidth="1"/>
    <col min="13583" max="13583" width="11.85546875" style="1" customWidth="1"/>
    <col min="13584" max="13817" width="9.140625" style="1"/>
    <col min="13818" max="13818" width="3.140625" style="1" customWidth="1"/>
    <col min="13819" max="13819" width="15.5703125" style="1" customWidth="1"/>
    <col min="13820" max="13820" width="55.140625" style="1" customWidth="1"/>
    <col min="13821" max="13821" width="5.85546875" style="1" customWidth="1"/>
    <col min="13822" max="13822" width="6.85546875" style="1" customWidth="1"/>
    <col min="13823" max="13825" width="10.5703125" style="1" customWidth="1"/>
    <col min="13826" max="13832" width="0" style="1" hidden="1" customWidth="1"/>
    <col min="13833" max="13833" width="11.42578125" style="1" bestFit="1" customWidth="1"/>
    <col min="13834" max="13834" width="12.5703125" style="1" customWidth="1"/>
    <col min="13835" max="13835" width="14" style="1" customWidth="1"/>
    <col min="13836" max="13836" width="22.42578125" style="1" customWidth="1"/>
    <col min="13837" max="13837" width="10.5703125" style="1" bestFit="1" customWidth="1"/>
    <col min="13838" max="13838" width="9.42578125" style="1" bestFit="1" customWidth="1"/>
    <col min="13839" max="13839" width="11.85546875" style="1" customWidth="1"/>
    <col min="13840" max="14073" width="9.140625" style="1"/>
    <col min="14074" max="14074" width="3.140625" style="1" customWidth="1"/>
    <col min="14075" max="14075" width="15.5703125" style="1" customWidth="1"/>
    <col min="14076" max="14076" width="55.140625" style="1" customWidth="1"/>
    <col min="14077" max="14077" width="5.85546875" style="1" customWidth="1"/>
    <col min="14078" max="14078" width="6.85546875" style="1" customWidth="1"/>
    <col min="14079" max="14081" width="10.5703125" style="1" customWidth="1"/>
    <col min="14082" max="14088" width="0" style="1" hidden="1" customWidth="1"/>
    <col min="14089" max="14089" width="11.42578125" style="1" bestFit="1" customWidth="1"/>
    <col min="14090" max="14090" width="12.5703125" style="1" customWidth="1"/>
    <col min="14091" max="14091" width="14" style="1" customWidth="1"/>
    <col min="14092" max="14092" width="22.42578125" style="1" customWidth="1"/>
    <col min="14093" max="14093" width="10.5703125" style="1" bestFit="1" customWidth="1"/>
    <col min="14094" max="14094" width="9.42578125" style="1" bestFit="1" customWidth="1"/>
    <col min="14095" max="14095" width="11.85546875" style="1" customWidth="1"/>
    <col min="14096" max="14329" width="9.140625" style="1"/>
    <col min="14330" max="14330" width="3.140625" style="1" customWidth="1"/>
    <col min="14331" max="14331" width="15.5703125" style="1" customWidth="1"/>
    <col min="14332" max="14332" width="55.140625" style="1" customWidth="1"/>
    <col min="14333" max="14333" width="5.85546875" style="1" customWidth="1"/>
    <col min="14334" max="14334" width="6.85546875" style="1" customWidth="1"/>
    <col min="14335" max="14337" width="10.5703125" style="1" customWidth="1"/>
    <col min="14338" max="14344" width="0" style="1" hidden="1" customWidth="1"/>
    <col min="14345" max="14345" width="11.42578125" style="1" bestFit="1" customWidth="1"/>
    <col min="14346" max="14346" width="12.5703125" style="1" customWidth="1"/>
    <col min="14347" max="14347" width="14" style="1" customWidth="1"/>
    <col min="14348" max="14348" width="22.42578125" style="1" customWidth="1"/>
    <col min="14349" max="14349" width="10.5703125" style="1" bestFit="1" customWidth="1"/>
    <col min="14350" max="14350" width="9.42578125" style="1" bestFit="1" customWidth="1"/>
    <col min="14351" max="14351" width="11.85546875" style="1" customWidth="1"/>
    <col min="14352" max="14585" width="9.140625" style="1"/>
    <col min="14586" max="14586" width="3.140625" style="1" customWidth="1"/>
    <col min="14587" max="14587" width="15.5703125" style="1" customWidth="1"/>
    <col min="14588" max="14588" width="55.140625" style="1" customWidth="1"/>
    <col min="14589" max="14589" width="5.85546875" style="1" customWidth="1"/>
    <col min="14590" max="14590" width="6.85546875" style="1" customWidth="1"/>
    <col min="14591" max="14593" width="10.5703125" style="1" customWidth="1"/>
    <col min="14594" max="14600" width="0" style="1" hidden="1" customWidth="1"/>
    <col min="14601" max="14601" width="11.42578125" style="1" bestFit="1" customWidth="1"/>
    <col min="14602" max="14602" width="12.5703125" style="1" customWidth="1"/>
    <col min="14603" max="14603" width="14" style="1" customWidth="1"/>
    <col min="14604" max="14604" width="22.42578125" style="1" customWidth="1"/>
    <col min="14605" max="14605" width="10.5703125" style="1" bestFit="1" customWidth="1"/>
    <col min="14606" max="14606" width="9.42578125" style="1" bestFit="1" customWidth="1"/>
    <col min="14607" max="14607" width="11.85546875" style="1" customWidth="1"/>
    <col min="14608" max="14841" width="9.140625" style="1"/>
    <col min="14842" max="14842" width="3.140625" style="1" customWidth="1"/>
    <col min="14843" max="14843" width="15.5703125" style="1" customWidth="1"/>
    <col min="14844" max="14844" width="55.140625" style="1" customWidth="1"/>
    <col min="14845" max="14845" width="5.85546875" style="1" customWidth="1"/>
    <col min="14846" max="14846" width="6.85546875" style="1" customWidth="1"/>
    <col min="14847" max="14849" width="10.5703125" style="1" customWidth="1"/>
    <col min="14850" max="14856" width="0" style="1" hidden="1" customWidth="1"/>
    <col min="14857" max="14857" width="11.42578125" style="1" bestFit="1" customWidth="1"/>
    <col min="14858" max="14858" width="12.5703125" style="1" customWidth="1"/>
    <col min="14859" max="14859" width="14" style="1" customWidth="1"/>
    <col min="14860" max="14860" width="22.42578125" style="1" customWidth="1"/>
    <col min="14861" max="14861" width="10.5703125" style="1" bestFit="1" customWidth="1"/>
    <col min="14862" max="14862" width="9.42578125" style="1" bestFit="1" customWidth="1"/>
    <col min="14863" max="14863" width="11.85546875" style="1" customWidth="1"/>
    <col min="14864" max="15097" width="9.140625" style="1"/>
    <col min="15098" max="15098" width="3.140625" style="1" customWidth="1"/>
    <col min="15099" max="15099" width="15.5703125" style="1" customWidth="1"/>
    <col min="15100" max="15100" width="55.140625" style="1" customWidth="1"/>
    <col min="15101" max="15101" width="5.85546875" style="1" customWidth="1"/>
    <col min="15102" max="15102" width="6.85546875" style="1" customWidth="1"/>
    <col min="15103" max="15105" width="10.5703125" style="1" customWidth="1"/>
    <col min="15106" max="15112" width="0" style="1" hidden="1" customWidth="1"/>
    <col min="15113" max="15113" width="11.42578125" style="1" bestFit="1" customWidth="1"/>
    <col min="15114" max="15114" width="12.5703125" style="1" customWidth="1"/>
    <col min="15115" max="15115" width="14" style="1" customWidth="1"/>
    <col min="15116" max="15116" width="22.42578125" style="1" customWidth="1"/>
    <col min="15117" max="15117" width="10.5703125" style="1" bestFit="1" customWidth="1"/>
    <col min="15118" max="15118" width="9.42578125" style="1" bestFit="1" customWidth="1"/>
    <col min="15119" max="15119" width="11.85546875" style="1" customWidth="1"/>
    <col min="15120" max="15353" width="9.140625" style="1"/>
    <col min="15354" max="15354" width="3.140625" style="1" customWidth="1"/>
    <col min="15355" max="15355" width="15.5703125" style="1" customWidth="1"/>
    <col min="15356" max="15356" width="55.140625" style="1" customWidth="1"/>
    <col min="15357" max="15357" width="5.85546875" style="1" customWidth="1"/>
    <col min="15358" max="15358" width="6.85546875" style="1" customWidth="1"/>
    <col min="15359" max="15361" width="10.5703125" style="1" customWidth="1"/>
    <col min="15362" max="15368" width="0" style="1" hidden="1" customWidth="1"/>
    <col min="15369" max="15369" width="11.42578125" style="1" bestFit="1" customWidth="1"/>
    <col min="15370" max="15370" width="12.5703125" style="1" customWidth="1"/>
    <col min="15371" max="15371" width="14" style="1" customWidth="1"/>
    <col min="15372" max="15372" width="22.42578125" style="1" customWidth="1"/>
    <col min="15373" max="15373" width="10.5703125" style="1" bestFit="1" customWidth="1"/>
    <col min="15374" max="15374" width="9.42578125" style="1" bestFit="1" customWidth="1"/>
    <col min="15375" max="15375" width="11.85546875" style="1" customWidth="1"/>
    <col min="15376" max="15609" width="9.140625" style="1"/>
    <col min="15610" max="15610" width="3.140625" style="1" customWidth="1"/>
    <col min="15611" max="15611" width="15.5703125" style="1" customWidth="1"/>
    <col min="15612" max="15612" width="55.140625" style="1" customWidth="1"/>
    <col min="15613" max="15613" width="5.85546875" style="1" customWidth="1"/>
    <col min="15614" max="15614" width="6.85546875" style="1" customWidth="1"/>
    <col min="15615" max="15617" width="10.5703125" style="1" customWidth="1"/>
    <col min="15618" max="15624" width="0" style="1" hidden="1" customWidth="1"/>
    <col min="15625" max="15625" width="11.42578125" style="1" bestFit="1" customWidth="1"/>
    <col min="15626" max="15626" width="12.5703125" style="1" customWidth="1"/>
    <col min="15627" max="15627" width="14" style="1" customWidth="1"/>
    <col min="15628" max="15628" width="22.42578125" style="1" customWidth="1"/>
    <col min="15629" max="15629" width="10.5703125" style="1" bestFit="1" customWidth="1"/>
    <col min="15630" max="15630" width="9.42578125" style="1" bestFit="1" customWidth="1"/>
    <col min="15631" max="15631" width="11.85546875" style="1" customWidth="1"/>
    <col min="15632" max="15865" width="9.140625" style="1"/>
    <col min="15866" max="15866" width="3.140625" style="1" customWidth="1"/>
    <col min="15867" max="15867" width="15.5703125" style="1" customWidth="1"/>
    <col min="15868" max="15868" width="55.140625" style="1" customWidth="1"/>
    <col min="15869" max="15869" width="5.85546875" style="1" customWidth="1"/>
    <col min="15870" max="15870" width="6.85546875" style="1" customWidth="1"/>
    <col min="15871" max="15873" width="10.5703125" style="1" customWidth="1"/>
    <col min="15874" max="15880" width="0" style="1" hidden="1" customWidth="1"/>
    <col min="15881" max="15881" width="11.42578125" style="1" bestFit="1" customWidth="1"/>
    <col min="15882" max="15882" width="12.5703125" style="1" customWidth="1"/>
    <col min="15883" max="15883" width="14" style="1" customWidth="1"/>
    <col min="15884" max="15884" width="22.42578125" style="1" customWidth="1"/>
    <col min="15885" max="15885" width="10.5703125" style="1" bestFit="1" customWidth="1"/>
    <col min="15886" max="15886" width="9.42578125" style="1" bestFit="1" customWidth="1"/>
    <col min="15887" max="15887" width="11.85546875" style="1" customWidth="1"/>
    <col min="15888" max="16121" width="9.140625" style="1"/>
    <col min="16122" max="16122" width="3.140625" style="1" customWidth="1"/>
    <col min="16123" max="16123" width="15.5703125" style="1" customWidth="1"/>
    <col min="16124" max="16124" width="55.140625" style="1" customWidth="1"/>
    <col min="16125" max="16125" width="5.85546875" style="1" customWidth="1"/>
    <col min="16126" max="16126" width="6.85546875" style="1" customWidth="1"/>
    <col min="16127" max="16129" width="10.5703125" style="1" customWidth="1"/>
    <col min="16130" max="16136" width="0" style="1" hidden="1" customWidth="1"/>
    <col min="16137" max="16137" width="11.42578125" style="1" bestFit="1" customWidth="1"/>
    <col min="16138" max="16138" width="12.5703125" style="1" customWidth="1"/>
    <col min="16139" max="16139" width="14" style="1" customWidth="1"/>
    <col min="16140" max="16140" width="22.42578125" style="1" customWidth="1"/>
    <col min="16141" max="16141" width="10.5703125" style="1" bestFit="1" customWidth="1"/>
    <col min="16142" max="16142" width="9.42578125" style="1" bestFit="1" customWidth="1"/>
    <col min="16143" max="16143" width="11.85546875" style="1" customWidth="1"/>
    <col min="16144" max="16384" width="9.140625" style="1"/>
  </cols>
  <sheetData>
    <row r="1" spans="1:15" ht="22.5" customHeight="1">
      <c r="A1" s="52" t="s">
        <v>22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5" ht="30" customHeight="1">
      <c r="A2" s="58" t="s">
        <v>12</v>
      </c>
      <c r="B2" s="58"/>
      <c r="C2" s="58"/>
      <c r="D2" s="58"/>
      <c r="E2" s="58"/>
      <c r="F2" s="53" t="s">
        <v>59</v>
      </c>
      <c r="G2" s="53"/>
      <c r="H2" s="53"/>
      <c r="I2" s="53"/>
      <c r="J2" s="53"/>
      <c r="K2" s="53"/>
      <c r="L2" s="53"/>
      <c r="M2" s="53"/>
      <c r="N2" s="53"/>
      <c r="O2" s="53"/>
    </row>
    <row r="3" spans="1:15" ht="67.5" customHeight="1">
      <c r="A3" s="58" t="s">
        <v>23</v>
      </c>
      <c r="B3" s="58"/>
      <c r="C3" s="58"/>
      <c r="D3" s="58"/>
      <c r="E3" s="58"/>
      <c r="F3" s="53" t="s">
        <v>24</v>
      </c>
      <c r="G3" s="53"/>
      <c r="H3" s="53"/>
      <c r="I3" s="53"/>
      <c r="J3" s="53"/>
      <c r="K3" s="53"/>
      <c r="L3" s="53"/>
      <c r="M3" s="53"/>
      <c r="N3" s="53"/>
      <c r="O3" s="53"/>
    </row>
    <row r="4" spans="1:15" ht="67.5" customHeight="1">
      <c r="A4" s="58" t="s">
        <v>13</v>
      </c>
      <c r="B4" s="58"/>
      <c r="C4" s="58"/>
      <c r="D4" s="58"/>
      <c r="E4" s="58"/>
      <c r="F4" s="54" t="s">
        <v>51</v>
      </c>
      <c r="G4" s="54"/>
      <c r="H4" s="54"/>
      <c r="I4" s="54"/>
      <c r="J4" s="54"/>
      <c r="K4" s="54"/>
      <c r="L4" s="54"/>
      <c r="M4" s="54"/>
      <c r="N4" s="54"/>
      <c r="O4" s="54"/>
    </row>
    <row r="5" spans="1:15" ht="31.5" customHeight="1">
      <c r="A5" s="59" t="s">
        <v>0</v>
      </c>
      <c r="B5" s="60" t="s">
        <v>1</v>
      </c>
      <c r="C5" s="59" t="s">
        <v>2</v>
      </c>
      <c r="D5" s="59" t="s">
        <v>3</v>
      </c>
      <c r="E5" s="59" t="s">
        <v>4</v>
      </c>
      <c r="F5" s="63" t="s">
        <v>5</v>
      </c>
      <c r="G5" s="64"/>
      <c r="H5" s="64"/>
      <c r="I5" s="61" t="s">
        <v>10</v>
      </c>
      <c r="J5" s="61"/>
      <c r="K5" s="61"/>
      <c r="L5" s="55" t="s">
        <v>11</v>
      </c>
      <c r="M5" s="55"/>
      <c r="N5" s="55"/>
      <c r="O5" s="55"/>
    </row>
    <row r="6" spans="1:15" ht="134.25" customHeight="1">
      <c r="A6" s="59"/>
      <c r="B6" s="60"/>
      <c r="C6" s="59"/>
      <c r="D6" s="59"/>
      <c r="E6" s="59"/>
      <c r="F6" s="45" t="s">
        <v>28</v>
      </c>
      <c r="G6" s="45" t="s">
        <v>29</v>
      </c>
      <c r="H6" s="45" t="s">
        <v>30</v>
      </c>
      <c r="I6" s="36" t="s">
        <v>21</v>
      </c>
      <c r="J6" s="37" t="s">
        <v>6</v>
      </c>
      <c r="K6" s="38" t="s">
        <v>27</v>
      </c>
      <c r="L6" s="39" t="s">
        <v>26</v>
      </c>
      <c r="M6" s="36" t="s">
        <v>7</v>
      </c>
      <c r="N6" s="37" t="s">
        <v>8</v>
      </c>
      <c r="O6" s="37" t="s">
        <v>25</v>
      </c>
    </row>
    <row r="7" spans="1:15" s="3" customFormat="1">
      <c r="A7" s="41">
        <v>1</v>
      </c>
      <c r="B7" s="41">
        <v>2</v>
      </c>
      <c r="C7" s="48">
        <v>3</v>
      </c>
      <c r="D7" s="48">
        <v>4</v>
      </c>
      <c r="E7" s="48">
        <v>5</v>
      </c>
      <c r="F7" s="41">
        <v>6</v>
      </c>
      <c r="G7" s="41">
        <v>7</v>
      </c>
      <c r="H7" s="41">
        <v>8</v>
      </c>
      <c r="I7" s="41">
        <v>9</v>
      </c>
      <c r="J7" s="41">
        <v>10</v>
      </c>
      <c r="K7" s="41">
        <v>11</v>
      </c>
      <c r="L7" s="41">
        <v>12</v>
      </c>
      <c r="M7" s="41">
        <v>13</v>
      </c>
      <c r="N7" s="41">
        <v>14</v>
      </c>
      <c r="O7" s="41">
        <v>13</v>
      </c>
    </row>
    <row r="8" spans="1:15" s="3" customFormat="1" ht="27.75" customHeight="1">
      <c r="A8" s="35">
        <v>1</v>
      </c>
      <c r="B8" s="70"/>
      <c r="C8" s="72" t="s">
        <v>32</v>
      </c>
      <c r="D8" s="73" t="s">
        <v>31</v>
      </c>
      <c r="E8" s="74">
        <v>80</v>
      </c>
      <c r="F8" s="47">
        <v>150</v>
      </c>
      <c r="G8" s="42">
        <v>150</v>
      </c>
      <c r="H8" s="42">
        <v>150</v>
      </c>
      <c r="I8" s="42">
        <f>AVERAGE(F8:H8)</f>
        <v>150</v>
      </c>
      <c r="J8" s="42">
        <f t="shared" ref="J8:J33" si="0">SQRT(VAR(F8:H8))</f>
        <v>0</v>
      </c>
      <c r="K8" s="42">
        <f t="shared" ref="K8:K33" si="1">J8/I8*100</f>
        <v>0</v>
      </c>
      <c r="L8" s="42">
        <f>E8*SUM(F8:H8)/COLUMNS(F8:H8)</f>
        <v>12000</v>
      </c>
      <c r="M8" s="42">
        <f t="shared" ref="M8" si="2">L8/E8</f>
        <v>150</v>
      </c>
      <c r="N8" s="42">
        <f t="shared" ref="N8" si="3">ROUND(M8,2)</f>
        <v>150</v>
      </c>
      <c r="O8" s="42">
        <f>F8*E8</f>
        <v>12000</v>
      </c>
    </row>
    <row r="9" spans="1:15" s="3" customFormat="1" ht="28.5" customHeight="1">
      <c r="A9" s="35">
        <v>2</v>
      </c>
      <c r="B9" s="70"/>
      <c r="C9" s="72" t="s">
        <v>33</v>
      </c>
      <c r="D9" s="73" t="s">
        <v>31</v>
      </c>
      <c r="E9" s="74">
        <v>80</v>
      </c>
      <c r="F9" s="47">
        <v>150</v>
      </c>
      <c r="G9" s="42">
        <v>150</v>
      </c>
      <c r="H9" s="42">
        <v>150</v>
      </c>
      <c r="I9" s="42">
        <f t="shared" ref="I9:I33" si="4">AVERAGE(F9:H9)</f>
        <v>150</v>
      </c>
      <c r="J9" s="42">
        <f t="shared" si="0"/>
        <v>0</v>
      </c>
      <c r="K9" s="42">
        <f t="shared" si="1"/>
        <v>0</v>
      </c>
      <c r="L9" s="42">
        <f>E9*SUM(F9:H9)/COLUMNS(F9:H9)</f>
        <v>12000</v>
      </c>
      <c r="M9" s="42"/>
      <c r="N9" s="42"/>
      <c r="O9" s="42">
        <f t="shared" ref="O9:O33" si="5">F9*E9</f>
        <v>12000</v>
      </c>
    </row>
    <row r="10" spans="1:15" s="3" customFormat="1" ht="25.5" customHeight="1">
      <c r="A10" s="51">
        <v>3</v>
      </c>
      <c r="B10" s="70"/>
      <c r="C10" s="72" t="s">
        <v>34</v>
      </c>
      <c r="D10" s="73" t="s">
        <v>31</v>
      </c>
      <c r="E10" s="74">
        <v>80</v>
      </c>
      <c r="F10" s="47">
        <v>100</v>
      </c>
      <c r="G10" s="42">
        <v>120</v>
      </c>
      <c r="H10" s="42">
        <v>120</v>
      </c>
      <c r="I10" s="42">
        <f t="shared" si="4"/>
        <v>113.33333333333333</v>
      </c>
      <c r="J10" s="42">
        <f t="shared" si="0"/>
        <v>11.547005383792463</v>
      </c>
      <c r="K10" s="42">
        <f t="shared" si="1"/>
        <v>10.188534162169821</v>
      </c>
      <c r="L10" s="42">
        <f t="shared" ref="L10:L12" si="6">E10*SUM(F10:H10)/COLUMNS(F10:H10)</f>
        <v>9066.6666666666661</v>
      </c>
      <c r="M10" s="42"/>
      <c r="N10" s="42"/>
      <c r="O10" s="42">
        <f t="shared" si="5"/>
        <v>8000</v>
      </c>
    </row>
    <row r="11" spans="1:15" s="3" customFormat="1" ht="27.75" customHeight="1">
      <c r="A11" s="51">
        <v>4</v>
      </c>
      <c r="B11" s="70"/>
      <c r="C11" s="72" t="s">
        <v>35</v>
      </c>
      <c r="D11" s="73" t="s">
        <v>31</v>
      </c>
      <c r="E11" s="74">
        <v>80</v>
      </c>
      <c r="F11" s="47">
        <v>100</v>
      </c>
      <c r="G11" s="42">
        <v>100</v>
      </c>
      <c r="H11" s="42">
        <v>120</v>
      </c>
      <c r="I11" s="42">
        <f t="shared" si="4"/>
        <v>106.66666666666667</v>
      </c>
      <c r="J11" s="42">
        <f t="shared" si="0"/>
        <v>11.547005383792463</v>
      </c>
      <c r="K11" s="42">
        <f t="shared" si="1"/>
        <v>10.825317547305433</v>
      </c>
      <c r="L11" s="42">
        <f t="shared" si="6"/>
        <v>8533.3333333333339</v>
      </c>
      <c r="M11" s="42"/>
      <c r="N11" s="42"/>
      <c r="O11" s="42">
        <f t="shared" si="5"/>
        <v>8000</v>
      </c>
    </row>
    <row r="12" spans="1:15" s="3" customFormat="1" ht="27.75" customHeight="1">
      <c r="A12" s="51">
        <v>5</v>
      </c>
      <c r="B12" s="70"/>
      <c r="C12" s="72" t="s">
        <v>36</v>
      </c>
      <c r="D12" s="73" t="s">
        <v>31</v>
      </c>
      <c r="E12" s="74">
        <v>80</v>
      </c>
      <c r="F12" s="47">
        <v>100</v>
      </c>
      <c r="G12" s="42">
        <v>100</v>
      </c>
      <c r="H12" s="42">
        <v>120</v>
      </c>
      <c r="I12" s="42">
        <f t="shared" si="4"/>
        <v>106.66666666666667</v>
      </c>
      <c r="J12" s="42">
        <f t="shared" si="0"/>
        <v>11.547005383792463</v>
      </c>
      <c r="K12" s="42">
        <f t="shared" si="1"/>
        <v>10.825317547305433</v>
      </c>
      <c r="L12" s="42">
        <f t="shared" si="6"/>
        <v>8533.3333333333339</v>
      </c>
      <c r="M12" s="42"/>
      <c r="N12" s="42"/>
      <c r="O12" s="42">
        <f t="shared" si="5"/>
        <v>8000</v>
      </c>
    </row>
    <row r="13" spans="1:15" s="3" customFormat="1" ht="41.25" customHeight="1">
      <c r="A13" s="51">
        <v>6</v>
      </c>
      <c r="B13" s="70"/>
      <c r="C13" s="72" t="s">
        <v>37</v>
      </c>
      <c r="D13" s="73" t="s">
        <v>31</v>
      </c>
      <c r="E13" s="74">
        <v>80</v>
      </c>
      <c r="F13" s="47">
        <v>150</v>
      </c>
      <c r="G13" s="42">
        <v>150</v>
      </c>
      <c r="H13" s="42">
        <v>150</v>
      </c>
      <c r="I13" s="42">
        <f t="shared" si="4"/>
        <v>150</v>
      </c>
      <c r="J13" s="42">
        <f t="shared" si="0"/>
        <v>0</v>
      </c>
      <c r="K13" s="42">
        <f t="shared" si="1"/>
        <v>0</v>
      </c>
      <c r="L13" s="42">
        <f t="shared" ref="L13:L31" si="7">E13*SUM(F13:H13)/COLUMNS(F13:H13)</f>
        <v>12000</v>
      </c>
      <c r="M13" s="42"/>
      <c r="N13" s="42"/>
      <c r="O13" s="42">
        <f t="shared" si="5"/>
        <v>12000</v>
      </c>
    </row>
    <row r="14" spans="1:15" s="3" customFormat="1" ht="27" customHeight="1">
      <c r="A14" s="51">
        <v>7</v>
      </c>
      <c r="B14" s="70"/>
      <c r="C14" s="72" t="s">
        <v>38</v>
      </c>
      <c r="D14" s="73" t="s">
        <v>31</v>
      </c>
      <c r="E14" s="74">
        <v>65</v>
      </c>
      <c r="F14" s="47">
        <v>300</v>
      </c>
      <c r="G14" s="42">
        <v>300</v>
      </c>
      <c r="H14" s="42">
        <v>300</v>
      </c>
      <c r="I14" s="42">
        <f t="shared" si="4"/>
        <v>300</v>
      </c>
      <c r="J14" s="42">
        <f t="shared" si="0"/>
        <v>0</v>
      </c>
      <c r="K14" s="42">
        <f t="shared" si="1"/>
        <v>0</v>
      </c>
      <c r="L14" s="42">
        <f t="shared" si="7"/>
        <v>19500</v>
      </c>
      <c r="M14" s="42"/>
      <c r="N14" s="42"/>
      <c r="O14" s="42">
        <f t="shared" si="5"/>
        <v>19500</v>
      </c>
    </row>
    <row r="15" spans="1:15" s="3" customFormat="1" ht="26.25" customHeight="1">
      <c r="A15" s="51">
        <v>8</v>
      </c>
      <c r="B15" s="70"/>
      <c r="C15" s="72" t="s">
        <v>39</v>
      </c>
      <c r="D15" s="73" t="s">
        <v>31</v>
      </c>
      <c r="E15" s="74">
        <v>80</v>
      </c>
      <c r="F15" s="47">
        <v>100</v>
      </c>
      <c r="G15" s="42">
        <v>100</v>
      </c>
      <c r="H15" s="42">
        <v>110</v>
      </c>
      <c r="I15" s="42">
        <f t="shared" si="4"/>
        <v>103.33333333333333</v>
      </c>
      <c r="J15" s="42">
        <f t="shared" si="0"/>
        <v>5.7735026918963097</v>
      </c>
      <c r="K15" s="42">
        <f t="shared" si="1"/>
        <v>5.5872606695770743</v>
      </c>
      <c r="L15" s="42">
        <f t="shared" si="7"/>
        <v>8266.6666666666661</v>
      </c>
      <c r="M15" s="42"/>
      <c r="N15" s="42"/>
      <c r="O15" s="42">
        <f t="shared" si="5"/>
        <v>8000</v>
      </c>
    </row>
    <row r="16" spans="1:15" s="3" customFormat="1" ht="28.5" customHeight="1">
      <c r="A16" s="51">
        <v>9</v>
      </c>
      <c r="B16" s="70"/>
      <c r="C16" s="72" t="s">
        <v>40</v>
      </c>
      <c r="D16" s="73" t="s">
        <v>31</v>
      </c>
      <c r="E16" s="74">
        <v>80</v>
      </c>
      <c r="F16" s="47">
        <v>100</v>
      </c>
      <c r="G16" s="42">
        <v>100</v>
      </c>
      <c r="H16" s="42">
        <v>120</v>
      </c>
      <c r="I16" s="42">
        <f t="shared" si="4"/>
        <v>106.66666666666667</v>
      </c>
      <c r="J16" s="42">
        <f t="shared" si="0"/>
        <v>11.547005383792463</v>
      </c>
      <c r="K16" s="42">
        <f t="shared" si="1"/>
        <v>10.825317547305433</v>
      </c>
      <c r="L16" s="42">
        <f t="shared" si="7"/>
        <v>8533.3333333333339</v>
      </c>
      <c r="M16" s="42"/>
      <c r="N16" s="42"/>
      <c r="O16" s="42">
        <f t="shared" si="5"/>
        <v>8000</v>
      </c>
    </row>
    <row r="17" spans="1:15" s="3" customFormat="1" ht="55.15" customHeight="1">
      <c r="A17" s="51">
        <v>10</v>
      </c>
      <c r="B17" s="70"/>
      <c r="C17" s="72" t="s">
        <v>41</v>
      </c>
      <c r="D17" s="73" t="s">
        <v>31</v>
      </c>
      <c r="E17" s="74">
        <v>65</v>
      </c>
      <c r="F17" s="47">
        <v>250</v>
      </c>
      <c r="G17" s="42">
        <v>300</v>
      </c>
      <c r="H17" s="42">
        <v>300</v>
      </c>
      <c r="I17" s="42">
        <f t="shared" si="4"/>
        <v>283.33333333333331</v>
      </c>
      <c r="J17" s="42">
        <f t="shared" si="0"/>
        <v>28.867513459481206</v>
      </c>
      <c r="K17" s="42">
        <f t="shared" si="1"/>
        <v>10.188534162169837</v>
      </c>
      <c r="L17" s="42">
        <f t="shared" si="7"/>
        <v>18416.666666666668</v>
      </c>
      <c r="M17" s="42"/>
      <c r="N17" s="42"/>
      <c r="O17" s="42">
        <f t="shared" si="5"/>
        <v>16250</v>
      </c>
    </row>
    <row r="18" spans="1:15" s="3" customFormat="1" ht="54" customHeight="1">
      <c r="A18" s="51">
        <v>11</v>
      </c>
      <c r="B18" s="70"/>
      <c r="C18" s="72" t="s">
        <v>42</v>
      </c>
      <c r="D18" s="73" t="s">
        <v>31</v>
      </c>
      <c r="E18" s="74">
        <f t="shared" ref="E18:E21" si="8">$E$16</f>
        <v>80</v>
      </c>
      <c r="F18" s="47">
        <v>160</v>
      </c>
      <c r="G18" s="42">
        <v>180</v>
      </c>
      <c r="H18" s="42">
        <v>180</v>
      </c>
      <c r="I18" s="42">
        <f t="shared" si="4"/>
        <v>173.33333333333334</v>
      </c>
      <c r="J18" s="42">
        <f t="shared" si="0"/>
        <v>11.547005383792619</v>
      </c>
      <c r="K18" s="42">
        <f t="shared" si="1"/>
        <v>6.6617338752649715</v>
      </c>
      <c r="L18" s="42">
        <f t="shared" si="7"/>
        <v>13866.666666666666</v>
      </c>
      <c r="M18" s="42"/>
      <c r="N18" s="42"/>
      <c r="O18" s="42">
        <f t="shared" si="5"/>
        <v>12800</v>
      </c>
    </row>
    <row r="19" spans="1:15" s="3" customFormat="1" ht="25.5" customHeight="1">
      <c r="A19" s="51">
        <v>12</v>
      </c>
      <c r="B19" s="70"/>
      <c r="C19" s="72" t="s">
        <v>43</v>
      </c>
      <c r="D19" s="73" t="s">
        <v>31</v>
      </c>
      <c r="E19" s="74">
        <f t="shared" si="8"/>
        <v>80</v>
      </c>
      <c r="F19" s="47">
        <v>120</v>
      </c>
      <c r="G19" s="42">
        <v>130</v>
      </c>
      <c r="H19" s="42">
        <v>130</v>
      </c>
      <c r="I19" s="42">
        <f t="shared" si="4"/>
        <v>126.66666666666667</v>
      </c>
      <c r="J19" s="42">
        <f t="shared" si="0"/>
        <v>5.7735026918961525</v>
      </c>
      <c r="K19" s="42">
        <f t="shared" si="1"/>
        <v>4.5580284409706469</v>
      </c>
      <c r="L19" s="42">
        <f t="shared" si="7"/>
        <v>10133.333333333334</v>
      </c>
      <c r="M19" s="42"/>
      <c r="N19" s="42"/>
      <c r="O19" s="42">
        <f t="shared" si="5"/>
        <v>9600</v>
      </c>
    </row>
    <row r="20" spans="1:15" s="3" customFormat="1" ht="39.75" customHeight="1">
      <c r="A20" s="51">
        <v>13</v>
      </c>
      <c r="B20" s="70"/>
      <c r="C20" s="72" t="s">
        <v>44</v>
      </c>
      <c r="D20" s="73" t="s">
        <v>31</v>
      </c>
      <c r="E20" s="74">
        <f t="shared" si="8"/>
        <v>80</v>
      </c>
      <c r="F20" s="47">
        <v>200</v>
      </c>
      <c r="G20" s="42">
        <v>200</v>
      </c>
      <c r="H20" s="42">
        <v>230</v>
      </c>
      <c r="I20" s="42">
        <f t="shared" si="4"/>
        <v>210</v>
      </c>
      <c r="J20" s="42">
        <f t="shared" si="0"/>
        <v>17.320508075688775</v>
      </c>
      <c r="K20" s="42">
        <f t="shared" si="1"/>
        <v>8.247860988423227</v>
      </c>
      <c r="L20" s="42">
        <f t="shared" si="7"/>
        <v>16800</v>
      </c>
      <c r="M20" s="42"/>
      <c r="N20" s="42"/>
      <c r="O20" s="42">
        <f t="shared" si="5"/>
        <v>16000</v>
      </c>
    </row>
    <row r="21" spans="1:15" s="3" customFormat="1" ht="79.900000000000006" customHeight="1">
      <c r="A21" s="51">
        <v>14</v>
      </c>
      <c r="B21" s="70"/>
      <c r="C21" s="72" t="s">
        <v>52</v>
      </c>
      <c r="D21" s="73" t="s">
        <v>31</v>
      </c>
      <c r="E21" s="74">
        <f t="shared" si="8"/>
        <v>80</v>
      </c>
      <c r="F21" s="47">
        <v>100</v>
      </c>
      <c r="G21" s="42">
        <v>100</v>
      </c>
      <c r="H21" s="42">
        <v>100</v>
      </c>
      <c r="I21" s="42">
        <f t="shared" si="4"/>
        <v>100</v>
      </c>
      <c r="J21" s="42">
        <f t="shared" si="0"/>
        <v>0</v>
      </c>
      <c r="K21" s="42">
        <f t="shared" si="1"/>
        <v>0</v>
      </c>
      <c r="L21" s="42">
        <f t="shared" si="7"/>
        <v>8000</v>
      </c>
      <c r="M21" s="42"/>
      <c r="N21" s="42"/>
      <c r="O21" s="42">
        <f t="shared" si="5"/>
        <v>8000</v>
      </c>
    </row>
    <row r="22" spans="1:15" s="3" customFormat="1" ht="27.6" customHeight="1">
      <c r="A22" s="51">
        <v>15</v>
      </c>
      <c r="B22" s="70"/>
      <c r="C22" s="72" t="s">
        <v>56</v>
      </c>
      <c r="D22" s="73" t="s">
        <v>31</v>
      </c>
      <c r="E22" s="74">
        <v>2</v>
      </c>
      <c r="F22" s="47">
        <v>160</v>
      </c>
      <c r="G22" s="42">
        <v>170</v>
      </c>
      <c r="H22" s="42">
        <v>210</v>
      </c>
      <c r="I22" s="42">
        <f t="shared" si="4"/>
        <v>180</v>
      </c>
      <c r="J22" s="42">
        <f t="shared" si="0"/>
        <v>26.457513110645905</v>
      </c>
      <c r="K22" s="42">
        <f t="shared" si="1"/>
        <v>14.698618394803281</v>
      </c>
      <c r="L22" s="42">
        <f t="shared" si="7"/>
        <v>360</v>
      </c>
      <c r="M22" s="42"/>
      <c r="N22" s="42"/>
      <c r="O22" s="42">
        <f t="shared" si="5"/>
        <v>320</v>
      </c>
    </row>
    <row r="23" spans="1:15" s="3" customFormat="1" ht="18" customHeight="1">
      <c r="A23" s="51">
        <v>16</v>
      </c>
      <c r="B23" s="70"/>
      <c r="C23" s="72" t="s">
        <v>57</v>
      </c>
      <c r="D23" s="73" t="s">
        <v>31</v>
      </c>
      <c r="E23" s="74">
        <v>2</v>
      </c>
      <c r="F23" s="47">
        <v>140</v>
      </c>
      <c r="G23" s="42">
        <v>210</v>
      </c>
      <c r="H23" s="42">
        <v>210</v>
      </c>
      <c r="I23" s="42">
        <f t="shared" ref="I23:I24" si="9">AVERAGE(F23:H23)</f>
        <v>186.66666666666666</v>
      </c>
      <c r="J23" s="42">
        <f t="shared" ref="J23:J24" si="10">SQRT(VAR(F23:H23))</f>
        <v>40.414518843273832</v>
      </c>
      <c r="K23" s="42">
        <f t="shared" ref="K23:K24" si="11">J23/I23*100</f>
        <v>21.650635094610983</v>
      </c>
      <c r="L23" s="42">
        <f t="shared" ref="L23:L24" si="12">E23*SUM(F23:H23)/COLUMNS(F23:H23)</f>
        <v>373.33333333333331</v>
      </c>
      <c r="M23" s="42"/>
      <c r="N23" s="42"/>
      <c r="O23" s="42">
        <f t="shared" si="5"/>
        <v>280</v>
      </c>
    </row>
    <row r="24" spans="1:15" s="3" customFormat="1" ht="27.6" customHeight="1">
      <c r="A24" s="51">
        <v>17</v>
      </c>
      <c r="B24" s="70"/>
      <c r="C24" s="72" t="s">
        <v>58</v>
      </c>
      <c r="D24" s="73" t="s">
        <v>31</v>
      </c>
      <c r="E24" s="74">
        <v>2</v>
      </c>
      <c r="F24" s="47">
        <v>200</v>
      </c>
      <c r="G24" s="42">
        <v>240</v>
      </c>
      <c r="H24" s="42">
        <v>240</v>
      </c>
      <c r="I24" s="42">
        <f t="shared" si="9"/>
        <v>226.66666666666666</v>
      </c>
      <c r="J24" s="42">
        <f t="shared" si="10"/>
        <v>23.094010767584926</v>
      </c>
      <c r="K24" s="42">
        <f t="shared" si="11"/>
        <v>10.188534162169821</v>
      </c>
      <c r="L24" s="42">
        <f t="shared" si="12"/>
        <v>453.33333333333331</v>
      </c>
      <c r="M24" s="42"/>
      <c r="N24" s="42"/>
      <c r="O24" s="42">
        <f t="shared" si="5"/>
        <v>400</v>
      </c>
    </row>
    <row r="25" spans="1:15" s="3" customFormat="1" ht="15.75" customHeight="1">
      <c r="A25" s="51">
        <v>18</v>
      </c>
      <c r="B25" s="70"/>
      <c r="C25" s="72" t="s">
        <v>45</v>
      </c>
      <c r="D25" s="73" t="s">
        <v>31</v>
      </c>
      <c r="E25" s="74">
        <f t="shared" ref="E25:E26" si="13">$E$16</f>
        <v>80</v>
      </c>
      <c r="F25" s="47">
        <v>150</v>
      </c>
      <c r="G25" s="42">
        <v>150</v>
      </c>
      <c r="H25" s="42">
        <v>150</v>
      </c>
      <c r="I25" s="42">
        <f t="shared" si="4"/>
        <v>150</v>
      </c>
      <c r="J25" s="42">
        <f t="shared" si="0"/>
        <v>0</v>
      </c>
      <c r="K25" s="42">
        <f t="shared" si="1"/>
        <v>0</v>
      </c>
      <c r="L25" s="42">
        <f t="shared" si="7"/>
        <v>12000</v>
      </c>
      <c r="M25" s="42"/>
      <c r="N25" s="42"/>
      <c r="O25" s="42">
        <f t="shared" si="5"/>
        <v>12000</v>
      </c>
    </row>
    <row r="26" spans="1:15" s="3" customFormat="1" ht="15.75" customHeight="1">
      <c r="A26" s="51">
        <v>19</v>
      </c>
      <c r="B26" s="70"/>
      <c r="C26" s="72" t="s">
        <v>46</v>
      </c>
      <c r="D26" s="73" t="s">
        <v>31</v>
      </c>
      <c r="E26" s="74">
        <f t="shared" si="13"/>
        <v>80</v>
      </c>
      <c r="F26" s="47">
        <v>150</v>
      </c>
      <c r="G26" s="42">
        <v>170</v>
      </c>
      <c r="H26" s="42">
        <v>170</v>
      </c>
      <c r="I26" s="42">
        <f t="shared" si="4"/>
        <v>163.33333333333334</v>
      </c>
      <c r="J26" s="42">
        <f t="shared" si="0"/>
        <v>11.547005383792619</v>
      </c>
      <c r="K26" s="42">
        <f t="shared" si="1"/>
        <v>7.0695951329342561</v>
      </c>
      <c r="L26" s="42">
        <f t="shared" si="7"/>
        <v>13066.666666666666</v>
      </c>
      <c r="M26" s="42"/>
      <c r="N26" s="42"/>
      <c r="O26" s="42">
        <f t="shared" si="5"/>
        <v>12000</v>
      </c>
    </row>
    <row r="27" spans="1:15" s="3" customFormat="1" ht="29.25" customHeight="1">
      <c r="A27" s="51">
        <v>20</v>
      </c>
      <c r="B27" s="70"/>
      <c r="C27" s="72" t="s">
        <v>47</v>
      </c>
      <c r="D27" s="73" t="s">
        <v>31</v>
      </c>
      <c r="E27" s="74">
        <v>80</v>
      </c>
      <c r="F27" s="47">
        <v>300</v>
      </c>
      <c r="G27" s="42">
        <v>300</v>
      </c>
      <c r="H27" s="42">
        <v>300</v>
      </c>
      <c r="I27" s="42">
        <f t="shared" si="4"/>
        <v>300</v>
      </c>
      <c r="J27" s="42">
        <f t="shared" si="0"/>
        <v>0</v>
      </c>
      <c r="K27" s="42">
        <f t="shared" si="1"/>
        <v>0</v>
      </c>
      <c r="L27" s="42">
        <f t="shared" si="7"/>
        <v>24000</v>
      </c>
      <c r="M27" s="42"/>
      <c r="N27" s="42"/>
      <c r="O27" s="42">
        <f t="shared" si="5"/>
        <v>24000</v>
      </c>
    </row>
    <row r="28" spans="1:15" s="3" customFormat="1" ht="27.75" customHeight="1">
      <c r="A28" s="51">
        <v>21</v>
      </c>
      <c r="B28" s="70"/>
      <c r="C28" s="72" t="s">
        <v>48</v>
      </c>
      <c r="D28" s="73" t="s">
        <v>31</v>
      </c>
      <c r="E28" s="74">
        <v>61</v>
      </c>
      <c r="F28" s="47">
        <v>100</v>
      </c>
      <c r="G28" s="42">
        <v>100</v>
      </c>
      <c r="H28" s="42">
        <v>100</v>
      </c>
      <c r="I28" s="42">
        <f t="shared" si="4"/>
        <v>100</v>
      </c>
      <c r="J28" s="42">
        <f t="shared" si="0"/>
        <v>0</v>
      </c>
      <c r="K28" s="42">
        <f t="shared" si="1"/>
        <v>0</v>
      </c>
      <c r="L28" s="42">
        <f t="shared" si="7"/>
        <v>6100</v>
      </c>
      <c r="M28" s="42"/>
      <c r="N28" s="42"/>
      <c r="O28" s="42">
        <f t="shared" si="5"/>
        <v>6100</v>
      </c>
    </row>
    <row r="29" spans="1:15" s="3" customFormat="1" ht="42" customHeight="1">
      <c r="A29" s="51">
        <v>22</v>
      </c>
      <c r="B29" s="70"/>
      <c r="C29" s="72" t="s">
        <v>49</v>
      </c>
      <c r="D29" s="73" t="s">
        <v>31</v>
      </c>
      <c r="E29" s="74">
        <v>53</v>
      </c>
      <c r="F29" s="47">
        <v>500</v>
      </c>
      <c r="G29" s="42">
        <v>500</v>
      </c>
      <c r="H29" s="42">
        <v>500</v>
      </c>
      <c r="I29" s="42">
        <f t="shared" si="4"/>
        <v>500</v>
      </c>
      <c r="J29" s="42">
        <f t="shared" si="0"/>
        <v>0</v>
      </c>
      <c r="K29" s="42">
        <f t="shared" si="1"/>
        <v>0</v>
      </c>
      <c r="L29" s="42">
        <f t="shared" si="7"/>
        <v>26500</v>
      </c>
      <c r="M29" s="42"/>
      <c r="N29" s="42"/>
      <c r="O29" s="42">
        <f t="shared" si="5"/>
        <v>26500</v>
      </c>
    </row>
    <row r="30" spans="1:15" s="3" customFormat="1" ht="30.75" customHeight="1">
      <c r="A30" s="51">
        <v>23</v>
      </c>
      <c r="B30" s="70"/>
      <c r="C30" s="72" t="s">
        <v>50</v>
      </c>
      <c r="D30" s="73" t="s">
        <v>31</v>
      </c>
      <c r="E30" s="74">
        <v>65</v>
      </c>
      <c r="F30" s="47">
        <v>500</v>
      </c>
      <c r="G30" s="42">
        <v>500</v>
      </c>
      <c r="H30" s="42">
        <v>500</v>
      </c>
      <c r="I30" s="42">
        <f t="shared" si="4"/>
        <v>500</v>
      </c>
      <c r="J30" s="42">
        <f t="shared" si="0"/>
        <v>0</v>
      </c>
      <c r="K30" s="42">
        <f t="shared" si="1"/>
        <v>0</v>
      </c>
      <c r="L30" s="42">
        <f t="shared" si="7"/>
        <v>32500</v>
      </c>
      <c r="M30" s="42"/>
      <c r="N30" s="42"/>
      <c r="O30" s="42">
        <f t="shared" si="5"/>
        <v>32500</v>
      </c>
    </row>
    <row r="31" spans="1:15" s="3" customFormat="1" ht="42" customHeight="1">
      <c r="A31" s="51">
        <v>24</v>
      </c>
      <c r="B31" s="70"/>
      <c r="C31" s="72" t="s">
        <v>53</v>
      </c>
      <c r="D31" s="73" t="s">
        <v>31</v>
      </c>
      <c r="E31" s="74">
        <v>27</v>
      </c>
      <c r="F31" s="47">
        <v>500</v>
      </c>
      <c r="G31" s="42">
        <v>500</v>
      </c>
      <c r="H31" s="42">
        <v>500</v>
      </c>
      <c r="I31" s="42">
        <f t="shared" si="4"/>
        <v>500</v>
      </c>
      <c r="J31" s="42">
        <f t="shared" si="0"/>
        <v>0</v>
      </c>
      <c r="K31" s="42">
        <f t="shared" si="1"/>
        <v>0</v>
      </c>
      <c r="L31" s="42">
        <f t="shared" si="7"/>
        <v>13500</v>
      </c>
      <c r="M31" s="42"/>
      <c r="N31" s="42"/>
      <c r="O31" s="42">
        <f t="shared" si="5"/>
        <v>13500</v>
      </c>
    </row>
    <row r="32" spans="1:15" s="3" customFormat="1" ht="44.25" customHeight="1">
      <c r="A32" s="51">
        <v>25</v>
      </c>
      <c r="B32" s="70"/>
      <c r="C32" s="72" t="s">
        <v>54</v>
      </c>
      <c r="D32" s="73" t="s">
        <v>31</v>
      </c>
      <c r="E32" s="74">
        <v>13</v>
      </c>
      <c r="F32" s="47">
        <v>700</v>
      </c>
      <c r="G32" s="42">
        <v>700</v>
      </c>
      <c r="H32" s="42">
        <v>700</v>
      </c>
      <c r="I32" s="42">
        <f t="shared" si="4"/>
        <v>700</v>
      </c>
      <c r="J32" s="42">
        <f t="shared" si="0"/>
        <v>0</v>
      </c>
      <c r="K32" s="42">
        <f t="shared" si="1"/>
        <v>0</v>
      </c>
      <c r="L32" s="42">
        <f t="shared" ref="L32:L33" si="14">E32*SUM(F32:H32)/COLUMNS(F32:H32)</f>
        <v>9100</v>
      </c>
      <c r="M32" s="42"/>
      <c r="N32" s="42"/>
      <c r="O32" s="42">
        <f t="shared" si="5"/>
        <v>9100</v>
      </c>
    </row>
    <row r="33" spans="1:15" s="3" customFormat="1" ht="53.25" customHeight="1">
      <c r="A33" s="51">
        <v>26</v>
      </c>
      <c r="B33" s="70"/>
      <c r="C33" s="72" t="s">
        <v>55</v>
      </c>
      <c r="D33" s="73" t="s">
        <v>31</v>
      </c>
      <c r="E33" s="74">
        <v>80</v>
      </c>
      <c r="F33" s="47">
        <v>50</v>
      </c>
      <c r="G33" s="42">
        <v>50</v>
      </c>
      <c r="H33" s="42">
        <v>50</v>
      </c>
      <c r="I33" s="42">
        <f t="shared" si="4"/>
        <v>50</v>
      </c>
      <c r="J33" s="42">
        <f t="shared" si="0"/>
        <v>0</v>
      </c>
      <c r="K33" s="42">
        <f t="shared" si="1"/>
        <v>0</v>
      </c>
      <c r="L33" s="42">
        <f t="shared" si="14"/>
        <v>4000</v>
      </c>
      <c r="M33" s="42"/>
      <c r="N33" s="42"/>
      <c r="O33" s="42">
        <f t="shared" si="5"/>
        <v>4000</v>
      </c>
    </row>
    <row r="34" spans="1:15" s="3" customFormat="1" ht="27.75" customHeight="1">
      <c r="A34" s="31"/>
      <c r="B34" s="32"/>
      <c r="C34" s="34"/>
      <c r="D34" s="33"/>
      <c r="E34" s="49"/>
      <c r="F34" s="43">
        <f>SUM(F8:F33)</f>
        <v>5530</v>
      </c>
      <c r="G34" s="43">
        <f>SUM(G8:G33)</f>
        <v>5770</v>
      </c>
      <c r="H34" s="50">
        <f>SUM(H8:H33)</f>
        <v>5910</v>
      </c>
      <c r="I34" s="50">
        <f>SUM(I8:I33)</f>
        <v>5736.6666666666661</v>
      </c>
      <c r="J34" s="50">
        <f>SUM(J8:J33)</f>
        <v>216.98310194322221</v>
      </c>
      <c r="K34" s="50">
        <f>SUM(K8:K33)/31</f>
        <v>4.2424286362906516</v>
      </c>
      <c r="L34" s="43">
        <f>SUM(L8:L33)</f>
        <v>307603.33333333337</v>
      </c>
      <c r="M34" s="43" t="e">
        <f>#REF!</f>
        <v>#REF!</v>
      </c>
      <c r="N34" s="43" t="e">
        <f>#REF!</f>
        <v>#REF!</v>
      </c>
      <c r="O34" s="71">
        <f>SUM(O8:O33)</f>
        <v>298850</v>
      </c>
    </row>
    <row r="35" spans="1:15" s="5" customFormat="1">
      <c r="A35" s="6"/>
      <c r="B35" s="7"/>
      <c r="C35" s="8"/>
      <c r="D35" s="9"/>
      <c r="E35" s="9"/>
      <c r="F35" s="10"/>
      <c r="G35" s="10"/>
      <c r="H35" s="10"/>
      <c r="I35" s="27"/>
      <c r="J35" s="11"/>
      <c r="K35" s="11"/>
      <c r="L35" s="12"/>
      <c r="M35" s="13"/>
      <c r="N35" s="12"/>
      <c r="O35" s="12"/>
    </row>
    <row r="36" spans="1:15" s="5" customFormat="1" ht="15" customHeight="1">
      <c r="A36" s="22" t="s">
        <v>17</v>
      </c>
      <c r="D36" s="22"/>
      <c r="E36" s="22"/>
      <c r="F36" s="22"/>
      <c r="G36" s="22"/>
      <c r="H36" s="22"/>
      <c r="I36" s="28">
        <f>J34/31</f>
        <v>6.9994549013942651</v>
      </c>
      <c r="J36" s="26" t="s">
        <v>16</v>
      </c>
      <c r="K36" s="22" t="s">
        <v>18</v>
      </c>
      <c r="L36" s="22"/>
      <c r="M36" s="23"/>
      <c r="N36" s="24"/>
      <c r="O36" s="44">
        <f>K34</f>
        <v>4.2424286362906516</v>
      </c>
    </row>
    <row r="37" spans="1:15" s="5" customFormat="1" ht="15" customHeight="1">
      <c r="A37" s="22" t="s">
        <v>20</v>
      </c>
      <c r="D37" s="25"/>
      <c r="E37" s="25"/>
      <c r="F37" s="25"/>
      <c r="G37" s="25"/>
      <c r="H37" s="25"/>
      <c r="I37" s="29"/>
      <c r="J37" s="25"/>
      <c r="K37" s="25"/>
      <c r="L37" s="25"/>
      <c r="M37" s="23"/>
      <c r="N37" s="24"/>
      <c r="O37" s="24"/>
    </row>
    <row r="38" spans="1:15" s="5" customFormat="1" ht="15" customHeight="1">
      <c r="A38" s="22" t="s">
        <v>19</v>
      </c>
      <c r="D38" s="25"/>
      <c r="E38" s="25"/>
      <c r="F38" s="25"/>
      <c r="G38" s="25"/>
      <c r="H38" s="25"/>
      <c r="I38" s="29"/>
      <c r="J38" s="25"/>
      <c r="K38" s="25"/>
      <c r="L38" s="25"/>
      <c r="M38" s="23"/>
      <c r="N38" s="24"/>
      <c r="O38" s="24"/>
    </row>
    <row r="39" spans="1:15" s="4" customFormat="1" ht="14.25" customHeight="1">
      <c r="A39" s="69" t="s">
        <v>15</v>
      </c>
      <c r="B39" s="69"/>
      <c r="C39" s="69"/>
      <c r="D39" s="69"/>
      <c r="E39" s="69"/>
      <c r="F39" s="69"/>
      <c r="G39" s="69"/>
      <c r="H39" s="69"/>
      <c r="I39" s="69"/>
      <c r="J39" s="69"/>
      <c r="K39" s="46">
        <f>L34</f>
        <v>307603.33333333337</v>
      </c>
      <c r="L39" s="40" t="s">
        <v>9</v>
      </c>
      <c r="M39" s="14"/>
    </row>
    <row r="40" spans="1:15" ht="25.5" customHeight="1">
      <c r="A40" s="62" t="s">
        <v>14</v>
      </c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57"/>
      <c r="N40" s="57"/>
      <c r="O40" s="57"/>
    </row>
    <row r="41" spans="1:15" ht="45.6" customHeight="1">
      <c r="A41" s="67" t="s">
        <v>61</v>
      </c>
      <c r="B41" s="68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</row>
    <row r="42" spans="1:15" customFormat="1" ht="15">
      <c r="A42" s="16"/>
      <c r="B42" s="16"/>
      <c r="C42" s="16"/>
      <c r="I42" s="15"/>
      <c r="M42" s="15"/>
    </row>
    <row r="43" spans="1:15" customFormat="1" ht="15" customHeight="1">
      <c r="A43" s="16"/>
      <c r="B43" s="65" t="s">
        <v>60</v>
      </c>
      <c r="C43" s="65"/>
      <c r="D43" s="65"/>
      <c r="E43" s="65"/>
      <c r="F43" s="66"/>
      <c r="G43" s="66"/>
      <c r="H43" s="66"/>
      <c r="I43" s="15"/>
      <c r="L43" s="17"/>
      <c r="M43" s="15"/>
    </row>
    <row r="44" spans="1:15" customFormat="1" ht="15">
      <c r="A44" s="16"/>
      <c r="B44" s="16"/>
      <c r="C44" s="16"/>
      <c r="I44" s="15"/>
      <c r="M44" s="15"/>
    </row>
    <row r="45" spans="1:15" customFormat="1" ht="15">
      <c r="A45" s="56"/>
      <c r="B45" s="57"/>
      <c r="C45" s="57"/>
      <c r="D45" s="57"/>
      <c r="E45" s="57"/>
      <c r="F45" s="57"/>
      <c r="G45" s="57"/>
      <c r="H45" s="57"/>
      <c r="I45" s="57"/>
      <c r="J45" s="57"/>
      <c r="K45" s="57"/>
    </row>
    <row r="46" spans="1:15" customFormat="1" ht="15.75">
      <c r="A46" s="16"/>
      <c r="B46" s="30"/>
      <c r="C46" s="20"/>
      <c r="D46" s="21"/>
      <c r="E46" s="21"/>
      <c r="F46" s="21"/>
      <c r="G46" s="21"/>
      <c r="H46" s="21"/>
      <c r="I46" s="15"/>
      <c r="M46" s="15"/>
    </row>
    <row r="47" spans="1:15" customFormat="1" ht="15">
      <c r="A47" s="1"/>
      <c r="B47" s="1"/>
      <c r="C47" s="1"/>
      <c r="D47" s="1"/>
      <c r="E47" s="1"/>
      <c r="F47" s="1"/>
      <c r="G47" s="1"/>
      <c r="H47" s="1"/>
      <c r="I47" s="2"/>
      <c r="M47" s="15"/>
    </row>
    <row r="48" spans="1:15" customFormat="1" ht="15">
      <c r="B48" s="19"/>
      <c r="I48" s="15"/>
      <c r="M48" s="15"/>
    </row>
    <row r="49" spans="2:2" ht="18.75">
      <c r="B49" s="18"/>
    </row>
  </sheetData>
  <mergeCells count="20">
    <mergeCell ref="A39:J39"/>
    <mergeCell ref="F2:O2"/>
    <mergeCell ref="A3:E3"/>
    <mergeCell ref="A4:E4"/>
    <mergeCell ref="A1:O1"/>
    <mergeCell ref="F3:O3"/>
    <mergeCell ref="F4:O4"/>
    <mergeCell ref="L5:O5"/>
    <mergeCell ref="A45:K45"/>
    <mergeCell ref="A2:E2"/>
    <mergeCell ref="A5:A6"/>
    <mergeCell ref="B5:B6"/>
    <mergeCell ref="C5:C6"/>
    <mergeCell ref="D5:D6"/>
    <mergeCell ref="E5:E6"/>
    <mergeCell ref="I5:K5"/>
    <mergeCell ref="A40:O40"/>
    <mergeCell ref="F5:H5"/>
    <mergeCell ref="B43:H43"/>
    <mergeCell ref="A41:O41"/>
  </mergeCells>
  <printOptions horizontalCentered="1"/>
  <pageMargins left="0.23622047244094491" right="0.23622047244094491" top="0.23622047244094491" bottom="0.47244094488188981" header="0.11811023622047245" footer="0.11811023622047245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2026-05-15T08:51:15Z</dcterms:modified>
</cp:coreProperties>
</file>