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ота\560 ШК\2026\Оснащение мед кабинета\ЭМ\Вторая закупка\"/>
    </mc:Choice>
  </mc:AlternateContent>
  <bookViews>
    <workbookView xWindow="4620" yWindow="4020" windowWidth="21945" windowHeight="17580"/>
  </bookViews>
  <sheets>
    <sheet name="Лист1" sheetId="1" r:id="rId1"/>
  </sheets>
  <definedNames>
    <definedName name="_xlnm._FilterDatabase" localSheetId="0" hidden="1">Лист1!$A$9:$N$20</definedName>
    <definedName name="_xlnm.Print_Area" localSheetId="0">Лист1!$A$7:$N$20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K13" i="1"/>
  <c r="N13" i="1" s="1"/>
  <c r="L13" i="1"/>
  <c r="H14" i="1"/>
  <c r="K14" i="1"/>
  <c r="N14" i="1" s="1"/>
  <c r="L14" i="1"/>
  <c r="H15" i="1"/>
  <c r="K15" i="1"/>
  <c r="N15" i="1" s="1"/>
  <c r="L15" i="1"/>
  <c r="M15" i="1" s="1"/>
  <c r="H16" i="1"/>
  <c r="K16" i="1"/>
  <c r="L16" i="1"/>
  <c r="H17" i="1"/>
  <c r="K17" i="1"/>
  <c r="N17" i="1" s="1"/>
  <c r="L17" i="1"/>
  <c r="M17" i="1" s="1"/>
  <c r="H18" i="1"/>
  <c r="K18" i="1"/>
  <c r="L18" i="1"/>
  <c r="M14" i="1" l="1"/>
  <c r="M18" i="1"/>
  <c r="M13" i="1"/>
  <c r="M16" i="1"/>
  <c r="N16" i="1"/>
  <c r="N18" i="1"/>
  <c r="L11" i="1"/>
  <c r="L12" i="1"/>
  <c r="K12" i="1"/>
  <c r="N12" i="1" s="1"/>
  <c r="H11" i="1" l="1"/>
  <c r="M12" i="1"/>
  <c r="H19" i="1"/>
  <c r="K11" i="1"/>
  <c r="N11" i="1" s="1"/>
  <c r="K10" i="1"/>
  <c r="N10" i="1" s="1"/>
  <c r="H10" i="1"/>
  <c r="L19" i="1"/>
  <c r="K19" i="1"/>
  <c r="N19" i="1" s="1"/>
  <c r="H12" i="1"/>
  <c r="L10" i="1"/>
  <c r="M11" i="1" l="1"/>
  <c r="N20" i="1"/>
  <c r="M10" i="1"/>
  <c r="M19" i="1"/>
</calcChain>
</file>

<file path=xl/sharedStrings.xml><?xml version="1.0" encoding="utf-8"?>
<sst xmlns="http://schemas.openxmlformats.org/spreadsheetml/2006/main" count="57" uniqueCount="38">
  <si>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</si>
  <si>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</si>
  <si>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</si>
  <si>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rgb="FF000000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rgb="FF000000"/>
        <rFont val="Times New Roman"/>
        <family val="1"/>
        <charset val="204"/>
      </rPr>
      <t xml:space="preserve"> 5-ти исполнителям</t>
    </r>
    <r>
      <rPr>
        <sz val="12"/>
        <color rgb="FF000000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</si>
  <si>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</si>
  <si>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</si>
  <si>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</si>
  <si>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</si>
  <si>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</si>
  <si>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</si>
  <si>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</si>
  <si>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</si>
  <si>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</si>
  <si>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</si>
  <si>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</si>
  <si>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</si>
  <si>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</si>
  <si>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</si>
  <si>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</si>
  <si>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</si>
  <si>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   /10</t>
  </si>
  <si>
    <t>13=8*9/10</t>
  </si>
  <si>
    <t xml:space="preserve">Начальная (максимальная) цена контракта </t>
  </si>
  <si>
    <t xml:space="preserve"> -</t>
  </si>
  <si>
    <t>Директор</t>
  </si>
  <si>
    <t>Тужикова Е.М.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</si>
  <si>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</si>
  <si>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n - кол-во значений, используемых в расчете</t>
  </si>
  <si>
    <t>Мензурки</t>
  </si>
  <si>
    <t>Аптечка первой помощи д/учебных и общеобразовательных учреждений, приказ № 261н. или эквивалент</t>
  </si>
  <si>
    <t>Халат одноразовый Комус процедурный на липучках белый размер XXL плотность 20 г/кв.м (10 штук в упаковке) или эквивалент</t>
  </si>
  <si>
    <r>
      <t xml:space="preserve">Шапочка Шарлотта голубая, 100шт/уп </t>
    </r>
    <r>
      <rPr>
        <b/>
        <sz val="10"/>
        <color theme="1"/>
        <rFont val="Times New Roman"/>
        <family val="1"/>
        <charset val="204"/>
      </rPr>
      <t>или эквивалент</t>
    </r>
  </si>
  <si>
    <t>Бахилы одноразовые полиэтиленовые стандартной плотности 8 мкм голубые (1.6 гр, 50 пар в упаковке) или эквивалент</t>
  </si>
  <si>
    <t>Дозатор для жидкого мыла 500мл нержавеющая сталь M-1618-500ML или эквивалент</t>
  </si>
  <si>
    <t>Диспенсер для полотенец листовых Luscan Professional Etalon H2 белый или эквивалент</t>
  </si>
  <si>
    <t>Шпатель деревянный стерильный 18x150 мм (100 штук в упаковке) или эквивалент</t>
  </si>
  <si>
    <t>Маска медицинская одноразовая СМЗ трёхслойная голубая (50 штук в упаковке) или эквивалент</t>
  </si>
  <si>
    <t>Перчатки медицинские смотровые нитриловые Basic нестерильные неопудренные размер XL (9-10) голубые (50 пар/100 штук в упаковке)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</si>
</sst>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363A47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0" fillId="0" borderId="1" xfId="0" applyBorder="1"/>
    <xf numFmtId="0" fontId="8" fillId="2" borderId="2" xfId="0" applyFont="1" applyFill="1" applyBorder="1" applyAlignment="1">
      <alignment horizontal="center" vertical="center" wrapText="1"/>
    </xf>
    <xf numFmtId="0" fontId="11" fillId="0" borderId="0" xfId="0" applyFont="1"/>
    <xf numFmtId="0" fontId="8" fillId="0" borderId="2" xfId="0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8" fillId="0" borderId="4" xfId="0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4" fontId="9" fillId="0" borderId="7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Border="1" applyAlignment="1">
      <alignment horizontal="center" vertical="center" wrapText="1"/>
    </xf>
    <xf numFmtId="2" fontId="15" fillId="0" borderId="3" xfId="0" applyNumberFormat="1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 wrapText="1"/>
    </xf>
    <xf numFmtId="0" fontId="7" fillId="0" borderId="3" xfId="0" applyFont="1" applyBorder="1"/>
    <xf numFmtId="0" fontId="7" fillId="0" borderId="2" xfId="0" applyFont="1" applyBorder="1"/>
    <xf numFmtId="4" fontId="9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7</xdr:row>
      <xdr:rowOff>152400</xdr:rowOff>
    </xdr:from>
    <xdr:ext cx="619125" cy="600075"/>
    <xdr:pic>
      <xdr:nvPicPr>
        <xdr:cNvPr id="2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57150</xdr:colOff>
      <xdr:row>7</xdr:row>
      <xdr:rowOff>276225</xdr:rowOff>
    </xdr:from>
    <xdr:ext cx="942975" cy="542925"/>
    <xdr:pic>
      <xdr:nvPicPr>
        <xdr:cNvPr id="3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28575</xdr:colOff>
      <xdr:row>7</xdr:row>
      <xdr:rowOff>438150</xdr:rowOff>
    </xdr:from>
    <xdr:ext cx="742950" cy="381000"/>
    <xdr:pic>
      <xdr:nvPicPr>
        <xdr:cNvPr id="4" name="image3.png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66675</xdr:colOff>
      <xdr:row>7</xdr:row>
      <xdr:rowOff>609600</xdr:rowOff>
    </xdr:from>
    <xdr:ext cx="942975" cy="304800"/>
    <xdr:pic>
      <xdr:nvPicPr>
        <xdr:cNvPr id="5" name="image2.png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295275</xdr:colOff>
      <xdr:row>8</xdr:row>
      <xdr:rowOff>133350</xdr:rowOff>
    </xdr:from>
    <xdr:ext cx="314325" cy="400050"/>
    <xdr:pic>
      <xdr:nvPicPr>
        <xdr:cNvPr id="6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38100</xdr:colOff>
      <xdr:row>6</xdr:row>
      <xdr:rowOff>28575</xdr:rowOff>
    </xdr:from>
    <xdr:ext cx="476250" cy="238125"/>
    <xdr:pic>
      <xdr:nvPicPr>
        <xdr:cNvPr id="7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14654</xdr:colOff>
      <xdr:row>19</xdr:row>
      <xdr:rowOff>43962</xdr:rowOff>
    </xdr:from>
    <xdr:ext cx="1095375" cy="26670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8442" y="3758712"/>
          <a:ext cx="1095375" cy="2667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5" name="image1.png">
          <a:extLst>
            <a:ext uri="{FF2B5EF4-FFF2-40B4-BE49-F238E27FC236}">
              <a16:creationId xmlns:a16="http://schemas.microsoft.com/office/drawing/2014/main" id="{AE5DC2BC-E9F3-4E40-BA13-8FEEAE83D9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8391E9BF-4A06-454B-B1AF-72A864161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topLeftCell="A16" zoomScale="160" zoomScaleNormal="160" workbookViewId="0">
      <selection activeCell="L18" sqref="L18"/>
    </sheetView>
  </sheetViews>
  <sheetFormatPr defaultColWidth="14.42578125" defaultRowHeight="15" customHeight="1" x14ac:dyDescent="0.25"/>
  <cols>
    <col min="1" max="1" width="10.28515625" customWidth="1"/>
    <col min="2" max="2" width="19.140625" customWidth="1"/>
    <col min="3" max="5" width="8.5703125" customWidth="1"/>
    <col min="6" max="6" width="8.85546875" customWidth="1"/>
    <col min="7" max="7" width="8.7109375" customWidth="1"/>
    <col min="8" max="8" width="12.5703125" customWidth="1"/>
    <col min="9" max="10" width="8.7109375" customWidth="1"/>
    <col min="11" max="11" width="14.140625" customWidth="1"/>
    <col min="12" max="12" width="12.5703125" customWidth="1"/>
    <col min="13" max="13" width="18" customWidth="1"/>
    <col min="14" max="14" width="16" customWidth="1"/>
  </cols>
  <sheetData>
    <row r="1" spans="1:15" x14ac:dyDescent="0.25">
      <c r="L1" s="32" t="s">
        <v>0</v>
      </c>
      <c r="M1" s="33"/>
      <c r="N1" s="33"/>
    </row>
    <row r="2" spans="1:15" ht="31.5" customHeight="1" x14ac:dyDescent="0.25">
      <c r="A2" s="34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5" ht="1.5" hidden="1" customHeight="1" x14ac:dyDescent="0.25">
      <c r="A3" s="35" t="s">
        <v>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5" ht="59.25" hidden="1" customHeight="1" x14ac:dyDescent="0.25">
      <c r="A4" s="36" t="s">
        <v>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5" ht="13.5" hidden="1" customHeight="1" x14ac:dyDescent="0.25">
      <c r="A5" s="36" t="s">
        <v>4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5" ht="43.5" customHeight="1" x14ac:dyDescent="0.25">
      <c r="A7" s="43" t="s">
        <v>5</v>
      </c>
      <c r="B7" s="37" t="s">
        <v>6</v>
      </c>
      <c r="C7" s="37" t="s">
        <v>7</v>
      </c>
      <c r="D7" s="38"/>
      <c r="E7" s="38"/>
      <c r="F7" s="38"/>
      <c r="G7" s="38"/>
      <c r="H7" s="38"/>
      <c r="I7" s="37" t="s">
        <v>8</v>
      </c>
      <c r="J7" s="37" t="s">
        <v>27</v>
      </c>
      <c r="K7" s="42" t="s">
        <v>9</v>
      </c>
      <c r="L7" s="38"/>
      <c r="M7" s="38"/>
      <c r="N7" s="7" t="s">
        <v>10</v>
      </c>
    </row>
    <row r="8" spans="1:15" ht="72.75" customHeight="1" x14ac:dyDescent="0.25">
      <c r="A8" s="38"/>
      <c r="B8" s="38"/>
      <c r="C8" s="10" t="s">
        <v>11</v>
      </c>
      <c r="D8" s="10" t="s">
        <v>12</v>
      </c>
      <c r="E8" s="10" t="s">
        <v>13</v>
      </c>
      <c r="F8" s="10" t="s">
        <v>14</v>
      </c>
      <c r="G8" s="10" t="s">
        <v>15</v>
      </c>
      <c r="H8" s="12"/>
      <c r="I8" s="38"/>
      <c r="J8" s="38"/>
      <c r="K8" s="11" t="s">
        <v>16</v>
      </c>
      <c r="L8" s="13" t="s">
        <v>17</v>
      </c>
      <c r="M8" s="13" t="s">
        <v>26</v>
      </c>
      <c r="N8" s="7"/>
    </row>
    <row r="9" spans="1:15" s="3" customFormat="1" ht="54" x14ac:dyDescent="0.25">
      <c r="A9" s="4">
        <v>1</v>
      </c>
      <c r="B9" s="14">
        <v>2</v>
      </c>
      <c r="C9" s="14">
        <v>3</v>
      </c>
      <c r="D9" s="14">
        <v>4</v>
      </c>
      <c r="E9" s="14">
        <v>5</v>
      </c>
      <c r="F9" s="4">
        <v>6</v>
      </c>
      <c r="G9" s="4">
        <v>7</v>
      </c>
      <c r="H9" s="4" t="s">
        <v>18</v>
      </c>
      <c r="I9" s="14">
        <v>9</v>
      </c>
      <c r="J9" s="4" t="s">
        <v>19</v>
      </c>
      <c r="K9" s="6" t="s">
        <v>20</v>
      </c>
      <c r="L9" s="6">
        <v>12</v>
      </c>
      <c r="M9" s="6">
        <v>13</v>
      </c>
      <c r="N9" s="4" t="s">
        <v>21</v>
      </c>
    </row>
    <row r="10" spans="1:15" s="15" customFormat="1" ht="76.5" x14ac:dyDescent="0.25">
      <c r="A10" s="19">
        <v>1</v>
      </c>
      <c r="B10" s="23" t="s">
        <v>29</v>
      </c>
      <c r="C10" s="22">
        <v>1662.2</v>
      </c>
      <c r="D10" s="30">
        <v>1737</v>
      </c>
      <c r="E10" s="31">
        <v>1720.4</v>
      </c>
      <c r="F10" s="21" t="s">
        <v>23</v>
      </c>
      <c r="G10" s="16" t="s">
        <v>23</v>
      </c>
      <c r="H10" s="20">
        <f t="shared" ref="H10:H19" si="0">C10+D10+E10</f>
        <v>5119.6000000000004</v>
      </c>
      <c r="I10" s="22">
        <v>10</v>
      </c>
      <c r="J10" s="21">
        <v>3</v>
      </c>
      <c r="K10" s="17">
        <f t="shared" ref="K10:K19" si="1">MROUND(AVERAGE(C10:G10),0.01)</f>
        <v>1706.53</v>
      </c>
      <c r="L10" s="17">
        <f t="shared" ref="L10:L19" si="2">STDEV(C10:G10)</f>
        <v>39.28069924700084</v>
      </c>
      <c r="M10" s="18">
        <f t="shared" ref="M10:M19" si="3">L10/K10</f>
        <v>2.3017877943546754E-2</v>
      </c>
      <c r="N10" s="26">
        <f t="shared" ref="N10:N19" si="4">K10*I10</f>
        <v>17065.3</v>
      </c>
      <c r="O10" s="22">
        <v>340</v>
      </c>
    </row>
    <row r="11" spans="1:15" s="15" customFormat="1" ht="89.25" x14ac:dyDescent="0.25">
      <c r="A11" s="19">
        <v>2</v>
      </c>
      <c r="B11" s="23" t="s">
        <v>30</v>
      </c>
      <c r="C11" s="22">
        <v>622.1</v>
      </c>
      <c r="D11" s="30">
        <v>651</v>
      </c>
      <c r="E11" s="31">
        <v>643.79999999999995</v>
      </c>
      <c r="F11" s="21" t="s">
        <v>23</v>
      </c>
      <c r="G11" s="16" t="s">
        <v>23</v>
      </c>
      <c r="H11" s="20">
        <f t="shared" si="0"/>
        <v>1916.8999999999999</v>
      </c>
      <c r="I11" s="22">
        <v>1</v>
      </c>
      <c r="J11" s="21">
        <v>3</v>
      </c>
      <c r="K11" s="17">
        <f t="shared" si="1"/>
        <v>638.97</v>
      </c>
      <c r="L11" s="17">
        <f t="shared" si="2"/>
        <v>15.04404644147753</v>
      </c>
      <c r="M11" s="18">
        <f t="shared" si="3"/>
        <v>2.3544214034270042E-2</v>
      </c>
      <c r="N11" s="26">
        <f t="shared" si="4"/>
        <v>638.97</v>
      </c>
      <c r="O11" s="22">
        <v>340</v>
      </c>
    </row>
    <row r="12" spans="1:15" s="15" customFormat="1" ht="72.75" customHeight="1" x14ac:dyDescent="0.25">
      <c r="A12" s="19">
        <v>3</v>
      </c>
      <c r="B12" s="23" t="s">
        <v>31</v>
      </c>
      <c r="C12" s="22">
        <v>221.1</v>
      </c>
      <c r="D12" s="30">
        <v>232</v>
      </c>
      <c r="E12" s="31">
        <v>228.9</v>
      </c>
      <c r="F12" s="21" t="s">
        <v>23</v>
      </c>
      <c r="G12" s="16" t="s">
        <v>23</v>
      </c>
      <c r="H12" s="20">
        <f t="shared" si="0"/>
        <v>682</v>
      </c>
      <c r="I12" s="22">
        <v>1</v>
      </c>
      <c r="J12" s="21">
        <v>3</v>
      </c>
      <c r="K12" s="17">
        <f t="shared" si="1"/>
        <v>227.33</v>
      </c>
      <c r="L12" s="17">
        <f t="shared" si="2"/>
        <v>5.6163451935696918</v>
      </c>
      <c r="M12" s="18">
        <f t="shared" si="3"/>
        <v>2.4705693017066342E-2</v>
      </c>
      <c r="N12" s="26">
        <f t="shared" si="4"/>
        <v>227.33</v>
      </c>
      <c r="O12" s="22">
        <v>340</v>
      </c>
    </row>
    <row r="13" spans="1:15" s="15" customFormat="1" ht="72.75" customHeight="1" x14ac:dyDescent="0.25">
      <c r="A13" s="19">
        <v>4</v>
      </c>
      <c r="B13" s="23" t="s">
        <v>32</v>
      </c>
      <c r="C13" s="22">
        <v>115.5</v>
      </c>
      <c r="D13" s="30">
        <v>123</v>
      </c>
      <c r="E13" s="31">
        <v>119.6</v>
      </c>
      <c r="F13" s="21" t="s">
        <v>23</v>
      </c>
      <c r="G13" s="16" t="s">
        <v>23</v>
      </c>
      <c r="H13" s="20">
        <f t="shared" ref="H13:H18" si="5">C13+D13+E13</f>
        <v>358.1</v>
      </c>
      <c r="I13" s="22">
        <v>67</v>
      </c>
      <c r="J13" s="21">
        <v>3</v>
      </c>
      <c r="K13" s="17">
        <f t="shared" ref="K13:K18" si="6">MROUND(AVERAGE(C13:G13),0.01)</f>
        <v>119.37</v>
      </c>
      <c r="L13" s="17">
        <f t="shared" ref="L13:L18" si="7">STDEV(C13:G13)</f>
        <v>3.7554404979087783</v>
      </c>
      <c r="M13" s="18">
        <f t="shared" ref="M13:M18" si="8">L13/K13</f>
        <v>3.1460505134529429E-2</v>
      </c>
      <c r="N13" s="26">
        <f t="shared" ref="N13:N18" si="9">K13*I13</f>
        <v>7997.79</v>
      </c>
      <c r="O13" s="22">
        <v>340</v>
      </c>
    </row>
    <row r="14" spans="1:15" s="15" customFormat="1" ht="72.75" customHeight="1" x14ac:dyDescent="0.25">
      <c r="A14" s="19">
        <v>5</v>
      </c>
      <c r="B14" s="23" t="s">
        <v>33</v>
      </c>
      <c r="C14" s="22">
        <v>1390</v>
      </c>
      <c r="D14" s="30">
        <v>1454</v>
      </c>
      <c r="E14" s="31">
        <v>1438.7</v>
      </c>
      <c r="F14" s="21" t="s">
        <v>23</v>
      </c>
      <c r="G14" s="16" t="s">
        <v>23</v>
      </c>
      <c r="H14" s="20">
        <f t="shared" si="5"/>
        <v>4282.7</v>
      </c>
      <c r="I14" s="22">
        <v>3</v>
      </c>
      <c r="J14" s="21">
        <v>3</v>
      </c>
      <c r="K14" s="17">
        <f t="shared" si="6"/>
        <v>1427.57</v>
      </c>
      <c r="L14" s="17">
        <f t="shared" si="7"/>
        <v>33.421001381366985</v>
      </c>
      <c r="M14" s="18">
        <f t="shared" si="8"/>
        <v>2.3411112156578651E-2</v>
      </c>
      <c r="N14" s="26">
        <f t="shared" si="9"/>
        <v>4282.71</v>
      </c>
      <c r="O14" s="22">
        <v>310</v>
      </c>
    </row>
    <row r="15" spans="1:15" s="15" customFormat="1" ht="72.75" customHeight="1" x14ac:dyDescent="0.25">
      <c r="A15" s="19">
        <v>6</v>
      </c>
      <c r="B15" s="23" t="s">
        <v>34</v>
      </c>
      <c r="C15" s="22">
        <v>3241.6</v>
      </c>
      <c r="D15" s="30">
        <v>3387</v>
      </c>
      <c r="E15" s="31">
        <v>3355.1</v>
      </c>
      <c r="F15" s="21" t="s">
        <v>23</v>
      </c>
      <c r="G15" s="16" t="s">
        <v>23</v>
      </c>
      <c r="H15" s="20">
        <f t="shared" si="5"/>
        <v>9983.7000000000007</v>
      </c>
      <c r="I15" s="22">
        <v>3</v>
      </c>
      <c r="J15" s="21">
        <v>3</v>
      </c>
      <c r="K15" s="17">
        <f t="shared" si="6"/>
        <v>3327.9</v>
      </c>
      <c r="L15" s="17">
        <f t="shared" si="7"/>
        <v>76.421004965912388</v>
      </c>
      <c r="M15" s="18">
        <f t="shared" si="8"/>
        <v>2.296373237354259E-2</v>
      </c>
      <c r="N15" s="26">
        <f t="shared" si="9"/>
        <v>9983.7000000000007</v>
      </c>
      <c r="O15" s="22">
        <v>310</v>
      </c>
    </row>
    <row r="16" spans="1:15" s="15" customFormat="1" ht="72.75" customHeight="1" x14ac:dyDescent="0.25">
      <c r="A16" s="19">
        <v>7</v>
      </c>
      <c r="B16" s="24" t="s">
        <v>35</v>
      </c>
      <c r="C16" s="22">
        <v>261.8</v>
      </c>
      <c r="D16" s="30">
        <v>274</v>
      </c>
      <c r="E16" s="31">
        <v>270.89999999999998</v>
      </c>
      <c r="F16" s="21" t="s">
        <v>23</v>
      </c>
      <c r="G16" s="16" t="s">
        <v>23</v>
      </c>
      <c r="H16" s="20">
        <f t="shared" si="5"/>
        <v>806.69999999999993</v>
      </c>
      <c r="I16" s="22">
        <v>1</v>
      </c>
      <c r="J16" s="21">
        <v>3</v>
      </c>
      <c r="K16" s="17">
        <f t="shared" si="6"/>
        <v>268.89999999999998</v>
      </c>
      <c r="L16" s="17">
        <f t="shared" si="7"/>
        <v>6.3411355449950664</v>
      </c>
      <c r="M16" s="18">
        <f t="shared" si="8"/>
        <v>2.3581761044979794E-2</v>
      </c>
      <c r="N16" s="26">
        <f t="shared" si="9"/>
        <v>268.89999999999998</v>
      </c>
      <c r="O16" s="22">
        <v>340</v>
      </c>
    </row>
    <row r="17" spans="1:15" s="15" customFormat="1" ht="72.75" customHeight="1" x14ac:dyDescent="0.25">
      <c r="A17" s="19">
        <v>8</v>
      </c>
      <c r="B17" s="24" t="s">
        <v>36</v>
      </c>
      <c r="C17" s="22">
        <v>151.5</v>
      </c>
      <c r="D17" s="30">
        <v>158</v>
      </c>
      <c r="E17" s="31">
        <v>156.80000000000001</v>
      </c>
      <c r="F17" s="21" t="s">
        <v>23</v>
      </c>
      <c r="G17" s="16" t="s">
        <v>23</v>
      </c>
      <c r="H17" s="20">
        <f t="shared" si="5"/>
        <v>466.3</v>
      </c>
      <c r="I17" s="22">
        <v>10</v>
      </c>
      <c r="J17" s="21">
        <v>3</v>
      </c>
      <c r="K17" s="17">
        <f t="shared" si="6"/>
        <v>155.43</v>
      </c>
      <c r="L17" s="17">
        <f t="shared" si="7"/>
        <v>3.4588051886935389</v>
      </c>
      <c r="M17" s="18">
        <f t="shared" si="8"/>
        <v>2.2253137674152601E-2</v>
      </c>
      <c r="N17" s="26">
        <f t="shared" si="9"/>
        <v>1554.3000000000002</v>
      </c>
      <c r="O17" s="22">
        <v>340</v>
      </c>
    </row>
    <row r="18" spans="1:15" s="15" customFormat="1" ht="110.25" customHeight="1" x14ac:dyDescent="0.25">
      <c r="A18" s="19">
        <v>9</v>
      </c>
      <c r="B18" s="24" t="s">
        <v>37</v>
      </c>
      <c r="C18" s="22">
        <v>369.6</v>
      </c>
      <c r="D18" s="30">
        <v>386</v>
      </c>
      <c r="E18" s="31">
        <v>382.6</v>
      </c>
      <c r="F18" s="21" t="s">
        <v>23</v>
      </c>
      <c r="G18" s="16" t="s">
        <v>23</v>
      </c>
      <c r="H18" s="20">
        <f t="shared" si="5"/>
        <v>1138.2</v>
      </c>
      <c r="I18" s="22">
        <v>10</v>
      </c>
      <c r="J18" s="21">
        <v>3</v>
      </c>
      <c r="K18" s="17">
        <f t="shared" si="6"/>
        <v>379.40000000000003</v>
      </c>
      <c r="L18" s="17">
        <f t="shared" si="7"/>
        <v>8.6556340033529509</v>
      </c>
      <c r="M18" s="18">
        <f t="shared" si="8"/>
        <v>2.2814006334615049E-2</v>
      </c>
      <c r="N18" s="26">
        <f t="shared" si="9"/>
        <v>3794.0000000000005</v>
      </c>
      <c r="O18" s="22">
        <v>340</v>
      </c>
    </row>
    <row r="19" spans="1:15" s="15" customFormat="1" x14ac:dyDescent="0.25">
      <c r="A19" s="19">
        <v>10</v>
      </c>
      <c r="B19" s="25" t="s">
        <v>28</v>
      </c>
      <c r="C19" s="27">
        <v>457</v>
      </c>
      <c r="D19" s="28">
        <v>468</v>
      </c>
      <c r="E19" s="29">
        <v>480</v>
      </c>
      <c r="F19" s="21" t="s">
        <v>23</v>
      </c>
      <c r="G19" s="16" t="s">
        <v>23</v>
      </c>
      <c r="H19" s="20">
        <f t="shared" si="0"/>
        <v>1405</v>
      </c>
      <c r="I19" s="22">
        <v>10</v>
      </c>
      <c r="J19" s="21">
        <v>3</v>
      </c>
      <c r="K19" s="17">
        <f t="shared" si="1"/>
        <v>468.33</v>
      </c>
      <c r="L19" s="17">
        <f t="shared" si="2"/>
        <v>11.503622617824931</v>
      </c>
      <c r="M19" s="18">
        <f t="shared" si="3"/>
        <v>2.4563070095498754E-2</v>
      </c>
      <c r="N19" s="26">
        <f t="shared" si="4"/>
        <v>4683.3</v>
      </c>
      <c r="O19" s="22">
        <v>340</v>
      </c>
    </row>
    <row r="20" spans="1:15" ht="27" customHeight="1" x14ac:dyDescent="0.25">
      <c r="A20" s="39" t="s">
        <v>22</v>
      </c>
      <c r="B20" s="40"/>
      <c r="C20" s="40"/>
      <c r="D20" s="40"/>
      <c r="E20" s="40"/>
      <c r="F20" s="41"/>
      <c r="G20" s="41"/>
      <c r="H20" s="41"/>
      <c r="I20" s="40"/>
      <c r="J20" s="41"/>
      <c r="K20" s="41"/>
      <c r="L20" s="41"/>
      <c r="M20" s="8"/>
      <c r="N20" s="9">
        <f>SUM(N10:N19)</f>
        <v>50496.30000000001</v>
      </c>
    </row>
    <row r="21" spans="1:15" ht="15.75" customHeight="1" x14ac:dyDescent="0.25"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5" ht="15.75" customHeight="1" x14ac:dyDescent="0.25">
      <c r="B22" s="5" t="s">
        <v>24</v>
      </c>
      <c r="C22" s="5"/>
      <c r="D22" s="5" t="s">
        <v>25</v>
      </c>
      <c r="E22" s="5"/>
      <c r="F22" s="5"/>
      <c r="G22" s="5"/>
      <c r="H22" s="5"/>
      <c r="I22" s="5"/>
      <c r="J22" s="5"/>
      <c r="K22" s="5"/>
    </row>
    <row r="23" spans="1:15" ht="15.75" customHeight="1" x14ac:dyDescent="0.25"/>
    <row r="24" spans="1:15" ht="15.75" customHeight="1" x14ac:dyDescent="0.25"/>
    <row r="25" spans="1:15" ht="15.75" customHeight="1" x14ac:dyDescent="0.25"/>
    <row r="26" spans="1:15" ht="15.75" customHeight="1" x14ac:dyDescent="0.25"/>
  </sheetData>
  <autoFilter ref="A9:N20"/>
  <mergeCells count="12">
    <mergeCell ref="C7:H7"/>
    <mergeCell ref="I7:I8"/>
    <mergeCell ref="A20:L20"/>
    <mergeCell ref="J7:J8"/>
    <mergeCell ref="K7:M7"/>
    <mergeCell ref="A7:A8"/>
    <mergeCell ref="B7:B8"/>
    <mergeCell ref="L1:N1"/>
    <mergeCell ref="A2:N2"/>
    <mergeCell ref="A3:N3"/>
    <mergeCell ref="A4:N4"/>
    <mergeCell ref="A5:N5"/>
  </mergeCells>
  <pageMargins left="0.7" right="0.7" top="0.75" bottom="0.75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SERGEI</dc:creator>
  <cp:lastModifiedBy>admin</cp:lastModifiedBy>
  <cp:lastPrinted>2023-10-13T10:11:44Z</cp:lastPrinted>
  <dcterms:created xsi:type="dcterms:W3CDTF">2023-10-13T10:03:42Z</dcterms:created>
  <dcterms:modified xsi:type="dcterms:W3CDTF">2026-05-18T08:06:06Z</dcterms:modified>
</cp:coreProperties>
</file>