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/>
  <xr:revisionPtr revIDLastSave="0" documentId="13_ncr:1_{AF2CDBB1-DAE1-43DE-B448-DC75130A91D3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Лист1" sheetId="1" r:id="rId1"/>
  </sheets>
  <calcPr calcId="191029"/>
</workbook>
</file>

<file path=xl/calcChain.xml><?xml version="1.0" encoding="utf-8"?>
<calcChain xmlns="http://schemas.openxmlformats.org/spreadsheetml/2006/main">
  <c r="K31" i="1" l="1"/>
  <c r="K29" i="1"/>
  <c r="K30" i="1"/>
  <c r="K25" i="1"/>
  <c r="K26" i="1"/>
  <c r="K27" i="1"/>
  <c r="K28" i="1"/>
  <c r="K16" i="1"/>
  <c r="K17" i="1"/>
  <c r="K18" i="1"/>
  <c r="K19" i="1"/>
  <c r="K20" i="1"/>
  <c r="K21" i="1"/>
  <c r="K22" i="1"/>
  <c r="K23" i="1"/>
  <c r="K24" i="1"/>
  <c r="K10" i="1"/>
  <c r="K11" i="1"/>
  <c r="K12" i="1"/>
  <c r="K13" i="1"/>
  <c r="K14" i="1"/>
  <c r="K15" i="1"/>
  <c r="N31" i="1" l="1"/>
  <c r="K9" i="1"/>
  <c r="L31" i="1"/>
  <c r="M31" i="1" l="1"/>
  <c r="L30" i="1"/>
  <c r="N30" i="1"/>
  <c r="L29" i="1"/>
  <c r="N29" i="1"/>
  <c r="L28" i="1"/>
  <c r="N28" i="1"/>
  <c r="L27" i="1"/>
  <c r="N27" i="1"/>
  <c r="L26" i="1"/>
  <c r="N26" i="1"/>
  <c r="L25" i="1"/>
  <c r="N25" i="1"/>
  <c r="L24" i="1"/>
  <c r="N24" i="1"/>
  <c r="L23" i="1"/>
  <c r="N23" i="1"/>
  <c r="L22" i="1"/>
  <c r="N22" i="1"/>
  <c r="L21" i="1"/>
  <c r="N21" i="1"/>
  <c r="L20" i="1"/>
  <c r="N20" i="1"/>
  <c r="L19" i="1"/>
  <c r="N19" i="1"/>
  <c r="L18" i="1"/>
  <c r="N18" i="1"/>
  <c r="L17" i="1"/>
  <c r="N17" i="1"/>
  <c r="L16" i="1"/>
  <c r="N16" i="1"/>
  <c r="L15" i="1"/>
  <c r="N15" i="1"/>
  <c r="L14" i="1"/>
  <c r="N14" i="1"/>
  <c r="L13" i="1"/>
  <c r="N13" i="1"/>
  <c r="L12" i="1"/>
  <c r="N12" i="1"/>
  <c r="L11" i="1"/>
  <c r="N11" i="1"/>
  <c r="L10" i="1"/>
  <c r="N10" i="1"/>
  <c r="M11" i="1" l="1"/>
  <c r="M12" i="1"/>
  <c r="M15" i="1"/>
  <c r="M17" i="1"/>
  <c r="M19" i="1"/>
  <c r="M21" i="1"/>
  <c r="M23" i="1"/>
  <c r="M25" i="1"/>
  <c r="M27" i="1"/>
  <c r="M29" i="1"/>
  <c r="M10" i="1"/>
  <c r="M16" i="1"/>
  <c r="M22" i="1"/>
  <c r="M30" i="1"/>
  <c r="M14" i="1"/>
  <c r="M18" i="1"/>
  <c r="M20" i="1"/>
  <c r="M24" i="1"/>
  <c r="M26" i="1"/>
  <c r="M28" i="1"/>
  <c r="M13" i="1"/>
  <c r="L9" i="1"/>
  <c r="N9" i="1" l="1"/>
  <c r="N32" i="1" s="1"/>
  <c r="H33" i="1" s="1"/>
  <c r="M9" i="1"/>
</calcChain>
</file>

<file path=xl/sharedStrings.xml><?xml version="1.0" encoding="utf-8"?>
<sst xmlns="http://schemas.openxmlformats.org/spreadsheetml/2006/main" count="55" uniqueCount="55">
  <si>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</si>
  <si>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</si>
  <si>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</si>
  <si>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</si>
  <si>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</si>
  <si>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</si>
  <si>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</si>
  <si>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</si>
  <si>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</si>
  <si>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</si>
  <si>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10 = кол-во ответов ИЦИ</t>
  </si>
  <si>
    <t>11=          /10</t>
  </si>
  <si>
    <t xml:space="preserve">Начальная (максимальная) цена контракта </t>
  </si>
  <si>
    <t>14=8*9/10</t>
  </si>
  <si>
    <t xml:space="preserve">руб. </t>
  </si>
  <si>
    <t>рублей</t>
  </si>
  <si>
    <t>Рассчет Н(М)ЦК, ЦКЕП произвел:</t>
  </si>
  <si>
    <t>Заказчик:</t>
  </si>
  <si>
    <t>Мунческу М.А.</t>
  </si>
  <si>
    <t>Васильева Ю.В.</t>
  </si>
  <si>
    <t>Приложение 1 к Описанию объекта закупки</t>
  </si>
  <si>
    <t>V - коэф-нт вариации</t>
  </si>
  <si>
    <t>В результате проведенного расчета Н(М)ЦК, ЦКЕП Контракта составила:</t>
  </si>
  <si>
    <t>* При определении Н(М)ЦК, ЦКЕП Договора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ЦКЕП,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 (вниз) таких показателей.</t>
  </si>
  <si>
    <t>Заказчиком было направлены запросы о предоставлении ценовой информации не менее чем 5-ти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</si>
  <si>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Ответы на запрос получены от 6 исполнителей.</t>
  </si>
  <si>
    <t xml:space="preserve">ИЦИ №1  </t>
  </si>
  <si>
    <t xml:space="preserve">ИЦИ №2    </t>
  </si>
  <si>
    <t xml:space="preserve">ИЦИ №3  </t>
  </si>
  <si>
    <t xml:space="preserve">ИЦИ №4   </t>
  </si>
  <si>
    <t xml:space="preserve">ИЦИ №5    </t>
  </si>
  <si>
    <t xml:space="preserve">ИЦИ №6  </t>
  </si>
  <si>
    <t>Картридж для электрографических печатающих устройств (Konica Minolta Bizhub 306)</t>
  </si>
  <si>
    <t>Картридж для электрографических печатающих устройств тип 664 (Xerox Versalink C7025 пурпурный)</t>
  </si>
  <si>
    <t>Картридж для электрографических печатающих устройств тип 664 (Xerox Versalink C7025 желтый)</t>
  </si>
  <si>
    <t>Картридж для электрографических печатающих устройств тип 664 (Xerox Versalink C7025 голубой)</t>
  </si>
  <si>
    <t>Картридж для электрографических печатающих устройств тип 790 (Kyocera M2040dn)</t>
  </si>
  <si>
    <t>Картридж для электрографических печатающих устройств (Ricoh Aficio SP100)</t>
  </si>
  <si>
    <t>Картридж для электрографических печатающих устройств (Kyocera C8525MFP черный)</t>
  </si>
  <si>
    <t>Картридж для электрографических печатающих устройств (Kyocera C8525MFP голубой)</t>
  </si>
  <si>
    <t>Картридж для электрографических печатающих устройств (Kyocera C8525MFP розовый)</t>
  </si>
  <si>
    <t>Картридж для электрографических печатающих устройств (Kyocera C8525MFP желтый)</t>
  </si>
  <si>
    <t>Картридж для электрографических печатающих устройств тип 52 (Kyocera FS-6530MFP)</t>
  </si>
  <si>
    <t>Картридж для струйных печатающих устройств тип 6 (Epson L800 желтый)</t>
  </si>
  <si>
    <t>Картридж для струйных печатающих устройств тип 6 (Epson L800 светло-пурпурный)</t>
  </si>
  <si>
    <t>Картридж для струйных печатающих устройств тип 6 (Epson L800 светло-голубой)</t>
  </si>
  <si>
    <t>Блок термозакрепления (узел термозакрепления, фьюзерный модуль, печь) для лазерного устройства тип 37 (Kyocera M2040dn)</t>
  </si>
  <si>
    <t>Блок термозакрепления (узел термозакрепления, фьюзерный модуль, печь) для лазерного устройства тип 2 (Kyocera M2035dn)</t>
  </si>
  <si>
    <t>Картридж для электрографических печатающих устройств (Ricoh SP230SFNW)</t>
  </si>
  <si>
    <t>Картридж для электрографических печатающих устройств тип 174 (Kyocera M2035dn)</t>
  </si>
  <si>
    <t>Комплектующие и запасные части для вычислительных машин, принтеров и многофункциональных печатающих устройств прочие, не включенные в другие группировки (Kyocera M2040dn)</t>
  </si>
  <si>
    <t>Комплектующие и запасные части для вычислительных машин, принтеров и многофункциональных печатающих устройств прочие, не включенные в другие группировки (Kyocera M2035dn)</t>
  </si>
  <si>
    <t>Части и принадлежности звукового и видеооборудования (Лампа для проектора HITACHI CP-X2511N)</t>
  </si>
  <si>
    <t>Оперативная память тип 17</t>
  </si>
  <si>
    <t>Ремкомплект для лазерного устройства тип 33 (Драм-юнит Kyocera C8525MFP)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</si>
</sst>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5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rgb="FF000000"/>
      <name val="Arial Narrow"/>
      <family val="2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" fontId="7" fillId="0" borderId="2" xfId="0" applyNumberFormat="1" applyFont="1" applyFill="1" applyBorder="1" applyAlignment="1">
      <alignment horizontal="center" vertical="center" wrapText="1"/>
    </xf>
    <xf numFmtId="10" fontId="7" fillId="0" borderId="2" xfId="0" applyNumberFormat="1" applyFont="1" applyFill="1" applyBorder="1" applyAlignment="1">
      <alignment horizontal="center" vertical="center" wrapText="1"/>
    </xf>
    <xf numFmtId="4" fontId="7" fillId="2" borderId="2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" fontId="4" fillId="2" borderId="6" xfId="0" applyNumberFormat="1" applyFont="1" applyFill="1" applyBorder="1" applyAlignment="1">
      <alignment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center" vertical="center" wrapText="1"/>
    </xf>
    <xf numFmtId="2" fontId="8" fillId="0" borderId="0" xfId="0" applyNumberFormat="1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9" fillId="0" borderId="0" xfId="0" applyFont="1" applyFill="1" applyAlignment="1" applyProtection="1">
      <alignment horizontal="center" vertical="center" wrapText="1"/>
      <protection locked="0"/>
    </xf>
    <xf numFmtId="164" fontId="9" fillId="0" borderId="0" xfId="0" applyNumberFormat="1" applyFont="1" applyFill="1" applyAlignment="1" applyProtection="1">
      <alignment horizontal="center" vertical="center" wrapText="1"/>
      <protection locked="0"/>
    </xf>
    <xf numFmtId="3" fontId="6" fillId="2" borderId="2" xfId="0" applyNumberFormat="1" applyFont="1" applyFill="1" applyBorder="1" applyAlignment="1">
      <alignment horizontal="center" vertical="center" wrapText="1"/>
    </xf>
    <xf numFmtId="4" fontId="10" fillId="0" borderId="11" xfId="0" applyNumberFormat="1" applyFont="1" applyBorder="1" applyAlignment="1">
      <alignment horizontal="center" vertical="center"/>
    </xf>
    <xf numFmtId="4" fontId="10" fillId="0" borderId="10" xfId="0" applyNumberFormat="1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0" borderId="0" xfId="0" applyFont="1" applyFill="1" applyAlignment="1" applyProtection="1">
      <alignment horizontal="center" vertical="center" wrapText="1"/>
      <protection locked="0"/>
    </xf>
    <xf numFmtId="0" fontId="13" fillId="0" borderId="12" xfId="0" applyFont="1" applyBorder="1" applyAlignment="1">
      <alignment vertical="center" wrapText="1"/>
    </xf>
    <xf numFmtId="0" fontId="13" fillId="0" borderId="13" xfId="0" applyFont="1" applyBorder="1" applyAlignment="1">
      <alignment vertical="center" wrapText="1"/>
    </xf>
    <xf numFmtId="4" fontId="10" fillId="0" borderId="11" xfId="0" applyNumberFormat="1" applyFont="1" applyFill="1" applyBorder="1" applyAlignment="1">
      <alignment horizontal="center" vertical="center"/>
    </xf>
    <xf numFmtId="4" fontId="10" fillId="0" borderId="10" xfId="0" applyNumberFormat="1" applyFont="1" applyFill="1" applyBorder="1" applyAlignment="1">
      <alignment horizontal="center" vertical="center"/>
    </xf>
    <xf numFmtId="10" fontId="14" fillId="0" borderId="2" xfId="0" applyNumberFormat="1" applyFont="1" applyFill="1" applyBorder="1" applyAlignment="1">
      <alignment horizontal="center" vertical="center" wrapText="1"/>
    </xf>
    <xf numFmtId="4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0" xfId="0" applyFont="1" applyFill="1" applyAlignment="1" applyProtection="1">
      <alignment horizontal="center" vertical="center" wrapText="1"/>
      <protection locked="0"/>
    </xf>
    <xf numFmtId="0" fontId="9" fillId="0" borderId="9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257175</xdr:colOff>
      <xdr:row>6</xdr:row>
      <xdr:rowOff>695326</xdr:rowOff>
    </xdr:from>
    <xdr:to>
      <xdr:col>8</xdr:col>
      <xdr:colOff>514350</xdr:colOff>
      <xdr:row>6</xdr:row>
      <xdr:rowOff>941932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486525" y="2790826"/>
          <a:ext cx="257175" cy="2466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152401</xdr:colOff>
      <xdr:row>6</xdr:row>
      <xdr:rowOff>323850</xdr:rowOff>
    </xdr:from>
    <xdr:to>
      <xdr:col>13</xdr:col>
      <xdr:colOff>851503</xdr:colOff>
      <xdr:row>6</xdr:row>
      <xdr:rowOff>733425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696576" y="2419350"/>
          <a:ext cx="699102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</xdr:colOff>
      <xdr:row>6</xdr:row>
      <xdr:rowOff>504825</xdr:rowOff>
    </xdr:from>
    <xdr:to>
      <xdr:col>11</xdr:col>
      <xdr:colOff>762000</xdr:colOff>
      <xdr:row>6</xdr:row>
      <xdr:rowOff>895350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629650" y="2105025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114300</xdr:colOff>
      <xdr:row>6</xdr:row>
      <xdr:rowOff>504826</xdr:rowOff>
    </xdr:from>
    <xdr:to>
      <xdr:col>13</xdr:col>
      <xdr:colOff>0</xdr:colOff>
      <xdr:row>6</xdr:row>
      <xdr:rowOff>777876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05925" y="2600326"/>
          <a:ext cx="819150" cy="273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266700</xdr:colOff>
      <xdr:row>7</xdr:row>
      <xdr:rowOff>123825</xdr:rowOff>
    </xdr:from>
    <xdr:to>
      <xdr:col>10</xdr:col>
      <xdr:colOff>581025</xdr:colOff>
      <xdr:row>7</xdr:row>
      <xdr:rowOff>581025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8210550" y="319087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5</xdr:row>
      <xdr:rowOff>28575</xdr:rowOff>
    </xdr:from>
    <xdr:to>
      <xdr:col>13</xdr:col>
      <xdr:colOff>514350</xdr:colOff>
      <xdr:row>5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104775</xdr:colOff>
      <xdr:row>31</xdr:row>
      <xdr:rowOff>38100</xdr:rowOff>
    </xdr:from>
    <xdr:to>
      <xdr:col>12</xdr:col>
      <xdr:colOff>762000</xdr:colOff>
      <xdr:row>31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525000" y="4086225"/>
          <a:ext cx="6572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7"/>
  <sheetViews>
    <sheetView tabSelected="1" view="pageBreakPreview" zoomScaleSheetLayoutView="100" zoomScalePageLayoutView="85" workbookViewId="0">
      <selection activeCell="C9" sqref="C9"/>
    </sheetView>
  </sheetViews>
  <sheetFormatPr defaultRowHeight="15" x14ac:dyDescent="0.25"/>
  <cols>
    <col min="1" max="1" width="5.28515625" customWidth="1"/>
    <col min="2" max="2" width="21.85546875" customWidth="1"/>
    <col min="3" max="4" width="10.5703125" customWidth="1"/>
    <col min="5" max="5" width="9.85546875" customWidth="1"/>
    <col min="6" max="6" width="10.28515625" customWidth="1"/>
    <col min="7" max="8" width="10.5703125" customWidth="1"/>
    <col min="9" max="9" width="9.85546875" customWidth="1"/>
    <col min="11" max="11" width="12.42578125" customWidth="1"/>
    <col min="12" max="12" width="12.5703125" customWidth="1"/>
    <col min="13" max="13" width="14" customWidth="1"/>
    <col min="14" max="14" width="14.28515625" customWidth="1"/>
  </cols>
  <sheetData>
    <row r="1" spans="1:14" x14ac:dyDescent="0.25">
      <c r="L1" s="41" t="s">
        <v>20</v>
      </c>
      <c r="M1" s="41"/>
      <c r="N1" s="41"/>
    </row>
    <row r="2" spans="1:14" x14ac:dyDescent="0.25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pans="1:14" x14ac:dyDescent="0.25">
      <c r="A3" s="43" t="s">
        <v>1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</row>
    <row r="4" spans="1:14" ht="36" customHeight="1" x14ac:dyDescent="0.25">
      <c r="A4" s="44" t="s">
        <v>24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</row>
    <row r="5" spans="1:14" ht="21" customHeight="1" x14ac:dyDescent="0.25">
      <c r="A5" s="44" t="s">
        <v>25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</row>
    <row r="6" spans="1:14" ht="39" customHeight="1" x14ac:dyDescent="0.25">
      <c r="A6" s="45" t="s">
        <v>2</v>
      </c>
      <c r="B6" s="47" t="s">
        <v>3</v>
      </c>
      <c r="C6" s="49" t="s">
        <v>4</v>
      </c>
      <c r="D6" s="50"/>
      <c r="E6" s="50"/>
      <c r="F6" s="50"/>
      <c r="G6" s="50"/>
      <c r="H6" s="50"/>
      <c r="I6" s="47" t="s">
        <v>5</v>
      </c>
      <c r="J6" s="47" t="s">
        <v>6</v>
      </c>
      <c r="K6" s="52" t="s">
        <v>7</v>
      </c>
      <c r="L6" s="52"/>
      <c r="M6" s="52"/>
      <c r="N6" s="14" t="s">
        <v>14</v>
      </c>
    </row>
    <row r="7" spans="1:14" ht="76.5" x14ac:dyDescent="0.25">
      <c r="A7" s="46"/>
      <c r="B7" s="48"/>
      <c r="C7" s="1" t="s">
        <v>26</v>
      </c>
      <c r="D7" s="24" t="s">
        <v>27</v>
      </c>
      <c r="E7" s="24" t="s">
        <v>28</v>
      </c>
      <c r="F7" s="24" t="s">
        <v>29</v>
      </c>
      <c r="G7" s="24" t="s">
        <v>30</v>
      </c>
      <c r="H7" s="25" t="s">
        <v>31</v>
      </c>
      <c r="I7" s="51"/>
      <c r="J7" s="51"/>
      <c r="K7" s="2" t="s">
        <v>8</v>
      </c>
      <c r="L7" s="3" t="s">
        <v>9</v>
      </c>
      <c r="M7" s="3" t="s">
        <v>21</v>
      </c>
      <c r="N7" s="13"/>
    </row>
    <row r="8" spans="1:14" ht="54.75" thickBot="1" x14ac:dyDescent="0.3">
      <c r="A8" s="4">
        <v>1</v>
      </c>
      <c r="B8" s="12">
        <v>2</v>
      </c>
      <c r="C8" s="4">
        <v>3</v>
      </c>
      <c r="D8" s="4">
        <v>4</v>
      </c>
      <c r="E8" s="4">
        <v>5</v>
      </c>
      <c r="F8" s="4">
        <v>6</v>
      </c>
      <c r="G8" s="4">
        <v>7</v>
      </c>
      <c r="H8" s="4">
        <v>7</v>
      </c>
      <c r="I8" s="4">
        <v>9</v>
      </c>
      <c r="J8" s="4" t="s">
        <v>10</v>
      </c>
      <c r="K8" s="5" t="s">
        <v>11</v>
      </c>
      <c r="L8" s="5">
        <v>12</v>
      </c>
      <c r="M8" s="5">
        <v>13</v>
      </c>
      <c r="N8" s="4" t="s">
        <v>13</v>
      </c>
    </row>
    <row r="9" spans="1:14" ht="50.25" customHeight="1" thickTop="1" thickBot="1" x14ac:dyDescent="0.3">
      <c r="A9" s="11">
        <v>1</v>
      </c>
      <c r="B9" s="27" t="s">
        <v>32</v>
      </c>
      <c r="C9" s="21"/>
      <c r="D9" s="22"/>
      <c r="E9" s="22"/>
      <c r="F9" s="8">
        <v>3322.8</v>
      </c>
      <c r="G9" s="8">
        <v>3258.9</v>
      </c>
      <c r="H9" s="8">
        <v>3195</v>
      </c>
      <c r="I9" s="23">
        <v>2</v>
      </c>
      <c r="J9" s="20">
        <v>3</v>
      </c>
      <c r="K9" s="6">
        <f>(C9+D9+E9+F9+G9+H9)/J9</f>
        <v>3258.9</v>
      </c>
      <c r="L9" s="6">
        <f t="shared" ref="L9:L31" si="0">STDEV(C9:H9)</f>
        <v>63.900000000000091</v>
      </c>
      <c r="M9" s="31">
        <f t="shared" ref="M9" si="1">L9/K9</f>
        <v>1.9607843137254929E-2</v>
      </c>
      <c r="N9" s="8">
        <f t="shared" ref="N9:N31" si="2">ROUND(K9,2)*I9</f>
        <v>6517.8</v>
      </c>
    </row>
    <row r="10" spans="1:14" ht="54" customHeight="1" thickTop="1" thickBot="1" x14ac:dyDescent="0.3">
      <c r="A10" s="11">
        <v>2</v>
      </c>
      <c r="B10" s="28" t="s">
        <v>33</v>
      </c>
      <c r="C10" s="21">
        <v>3874.5</v>
      </c>
      <c r="D10" s="22">
        <v>3690</v>
      </c>
      <c r="E10" s="22">
        <v>4022.1</v>
      </c>
      <c r="F10" s="8">
        <v>5258.51</v>
      </c>
      <c r="G10" s="8">
        <v>5157.3900000000003</v>
      </c>
      <c r="H10" s="8">
        <v>5056.26</v>
      </c>
      <c r="I10" s="23">
        <v>2</v>
      </c>
      <c r="J10" s="20">
        <v>6</v>
      </c>
      <c r="K10" s="6">
        <f t="shared" ref="K10:K30" si="3">(C10+D10+E10+F10+G10+H10)/J10</f>
        <v>4509.793333333334</v>
      </c>
      <c r="L10" s="6">
        <f t="shared" si="0"/>
        <v>720.01214205502401</v>
      </c>
      <c r="M10" s="7">
        <f t="shared" ref="M10:M11" si="4">L10/K10</f>
        <v>0.15965524112450621</v>
      </c>
      <c r="N10" s="8">
        <f t="shared" si="2"/>
        <v>9019.58</v>
      </c>
    </row>
    <row r="11" spans="1:14" ht="51" customHeight="1" thickTop="1" thickBot="1" x14ac:dyDescent="0.3">
      <c r="A11" s="11">
        <v>3</v>
      </c>
      <c r="B11" s="28" t="s">
        <v>34</v>
      </c>
      <c r="C11" s="21">
        <v>3874.5</v>
      </c>
      <c r="D11" s="22">
        <v>3690</v>
      </c>
      <c r="E11" s="22">
        <v>4022.1</v>
      </c>
      <c r="F11" s="8">
        <v>5496.92</v>
      </c>
      <c r="G11" s="8">
        <v>5391.21</v>
      </c>
      <c r="H11" s="8">
        <v>5285.5</v>
      </c>
      <c r="I11" s="23">
        <v>1</v>
      </c>
      <c r="J11" s="20">
        <v>6</v>
      </c>
      <c r="K11" s="6">
        <f t="shared" si="3"/>
        <v>4626.7049999999999</v>
      </c>
      <c r="L11" s="6">
        <f t="shared" si="0"/>
        <v>846.70286622285721</v>
      </c>
      <c r="M11" s="7">
        <f t="shared" si="4"/>
        <v>0.18300342602842784</v>
      </c>
      <c r="N11" s="8">
        <f t="shared" si="2"/>
        <v>4626.71</v>
      </c>
    </row>
    <row r="12" spans="1:14" ht="51.75" customHeight="1" thickTop="1" thickBot="1" x14ac:dyDescent="0.3">
      <c r="A12" s="11">
        <v>4</v>
      </c>
      <c r="B12" s="28" t="s">
        <v>35</v>
      </c>
      <c r="C12" s="21">
        <v>3874.5</v>
      </c>
      <c r="D12" s="22">
        <v>3690</v>
      </c>
      <c r="E12" s="22">
        <v>4022.1</v>
      </c>
      <c r="F12" s="8">
        <v>5496.92</v>
      </c>
      <c r="G12" s="8">
        <v>5391.21</v>
      </c>
      <c r="H12" s="8">
        <v>5285.5</v>
      </c>
      <c r="I12" s="23">
        <v>1</v>
      </c>
      <c r="J12" s="20">
        <v>6</v>
      </c>
      <c r="K12" s="6">
        <f t="shared" si="3"/>
        <v>4626.7049999999999</v>
      </c>
      <c r="L12" s="6">
        <f t="shared" si="0"/>
        <v>846.70286622285721</v>
      </c>
      <c r="M12" s="7">
        <f t="shared" ref="M12:M15" si="5">L12/K12</f>
        <v>0.18300342602842784</v>
      </c>
      <c r="N12" s="8">
        <f t="shared" si="2"/>
        <v>4626.71</v>
      </c>
    </row>
    <row r="13" spans="1:14" ht="50.25" customHeight="1" thickTop="1" thickBot="1" x14ac:dyDescent="0.3">
      <c r="A13" s="11">
        <v>5</v>
      </c>
      <c r="B13" s="28" t="s">
        <v>36</v>
      </c>
      <c r="C13" s="29">
        <v>987</v>
      </c>
      <c r="D13" s="30">
        <v>940</v>
      </c>
      <c r="E13" s="30">
        <v>1024.5999999999999</v>
      </c>
      <c r="F13" s="8">
        <v>615.20000000000005</v>
      </c>
      <c r="G13" s="8">
        <v>603.37</v>
      </c>
      <c r="H13" s="8">
        <v>591.54</v>
      </c>
      <c r="I13" s="23">
        <v>80</v>
      </c>
      <c r="J13" s="20">
        <v>6</v>
      </c>
      <c r="K13" s="6">
        <f t="shared" si="3"/>
        <v>793.61833333333334</v>
      </c>
      <c r="L13" s="6">
        <f t="shared" si="0"/>
        <v>210.2568783575621</v>
      </c>
      <c r="M13" s="7">
        <f t="shared" si="5"/>
        <v>0.2649345025516826</v>
      </c>
      <c r="N13" s="8">
        <f t="shared" si="2"/>
        <v>63489.599999999999</v>
      </c>
    </row>
    <row r="14" spans="1:14" ht="39.75" customHeight="1" thickTop="1" thickBot="1" x14ac:dyDescent="0.3">
      <c r="A14" s="11">
        <v>6</v>
      </c>
      <c r="B14" s="28" t="s">
        <v>37</v>
      </c>
      <c r="C14" s="29">
        <v>1270.5</v>
      </c>
      <c r="D14" s="30">
        <v>1210</v>
      </c>
      <c r="E14" s="30">
        <v>1318.9</v>
      </c>
      <c r="F14" s="8">
        <v>1867.34</v>
      </c>
      <c r="G14" s="8">
        <v>1831.43</v>
      </c>
      <c r="H14" s="8">
        <v>1795.52</v>
      </c>
      <c r="I14" s="23">
        <v>3</v>
      </c>
      <c r="J14" s="20">
        <v>6</v>
      </c>
      <c r="K14" s="6">
        <f t="shared" si="3"/>
        <v>1548.9483333333335</v>
      </c>
      <c r="L14" s="6">
        <f t="shared" si="0"/>
        <v>312.18853754849181</v>
      </c>
      <c r="M14" s="7">
        <f t="shared" si="5"/>
        <v>0.20154870942445366</v>
      </c>
      <c r="N14" s="8">
        <f t="shared" si="2"/>
        <v>4646.8500000000004</v>
      </c>
    </row>
    <row r="15" spans="1:14" ht="54" customHeight="1" thickTop="1" thickBot="1" x14ac:dyDescent="0.3">
      <c r="A15" s="11">
        <v>7</v>
      </c>
      <c r="B15" s="28" t="s">
        <v>38</v>
      </c>
      <c r="C15" s="29">
        <v>2068.5</v>
      </c>
      <c r="D15" s="30">
        <v>1970</v>
      </c>
      <c r="E15" s="30">
        <v>2147.3000000000002</v>
      </c>
      <c r="F15" s="8">
        <v>1876.68</v>
      </c>
      <c r="G15" s="8">
        <v>1840.59</v>
      </c>
      <c r="H15" s="8">
        <v>1804.5</v>
      </c>
      <c r="I15" s="23">
        <v>3</v>
      </c>
      <c r="J15" s="20">
        <v>6</v>
      </c>
      <c r="K15" s="6">
        <f t="shared" si="3"/>
        <v>1951.2616666666665</v>
      </c>
      <c r="L15" s="6">
        <f t="shared" si="0"/>
        <v>135.55560459334274</v>
      </c>
      <c r="M15" s="31">
        <f t="shared" si="5"/>
        <v>6.9470746496502395E-2</v>
      </c>
      <c r="N15" s="8">
        <f t="shared" si="2"/>
        <v>5853.78</v>
      </c>
    </row>
    <row r="16" spans="1:14" ht="51.75" customHeight="1" thickTop="1" thickBot="1" x14ac:dyDescent="0.3">
      <c r="A16" s="11">
        <v>8</v>
      </c>
      <c r="B16" s="28" t="s">
        <v>39</v>
      </c>
      <c r="C16" s="29">
        <v>1953</v>
      </c>
      <c r="D16" s="30">
        <v>1860</v>
      </c>
      <c r="E16" s="30">
        <v>2027.4</v>
      </c>
      <c r="F16" s="8">
        <v>1876.68</v>
      </c>
      <c r="G16" s="8">
        <v>1840.59</v>
      </c>
      <c r="H16" s="8">
        <v>1804.5</v>
      </c>
      <c r="I16" s="23">
        <v>3</v>
      </c>
      <c r="J16" s="20">
        <v>6</v>
      </c>
      <c r="K16" s="6">
        <f t="shared" si="3"/>
        <v>1893.6949999999999</v>
      </c>
      <c r="L16" s="6">
        <f t="shared" si="0"/>
        <v>81.96933859681927</v>
      </c>
      <c r="M16" s="31">
        <f t="shared" ref="M16:M23" si="6">L16/K16</f>
        <v>4.3285396326662569E-2</v>
      </c>
      <c r="N16" s="8">
        <f t="shared" si="2"/>
        <v>5681.1</v>
      </c>
    </row>
    <row r="17" spans="1:14" ht="51" customHeight="1" thickTop="1" thickBot="1" x14ac:dyDescent="0.3">
      <c r="A17" s="11">
        <v>9</v>
      </c>
      <c r="B17" s="28" t="s">
        <v>40</v>
      </c>
      <c r="C17" s="29">
        <v>1953</v>
      </c>
      <c r="D17" s="30">
        <v>1860</v>
      </c>
      <c r="E17" s="30">
        <v>2027.4</v>
      </c>
      <c r="F17" s="8">
        <v>1876.68</v>
      </c>
      <c r="G17" s="8">
        <v>1840.59</v>
      </c>
      <c r="H17" s="8">
        <v>1804.5</v>
      </c>
      <c r="I17" s="23">
        <v>3</v>
      </c>
      <c r="J17" s="20">
        <v>6</v>
      </c>
      <c r="K17" s="6">
        <f t="shared" si="3"/>
        <v>1893.6949999999999</v>
      </c>
      <c r="L17" s="6">
        <f t="shared" si="0"/>
        <v>81.96933859681927</v>
      </c>
      <c r="M17" s="31">
        <f t="shared" si="6"/>
        <v>4.3285396326662569E-2</v>
      </c>
      <c r="N17" s="8">
        <f t="shared" si="2"/>
        <v>5681.1</v>
      </c>
    </row>
    <row r="18" spans="1:14" ht="50.25" customHeight="1" thickTop="1" thickBot="1" x14ac:dyDescent="0.3">
      <c r="A18" s="11">
        <v>10</v>
      </c>
      <c r="B18" s="28" t="s">
        <v>41</v>
      </c>
      <c r="C18" s="29">
        <v>1953</v>
      </c>
      <c r="D18" s="30">
        <v>1860</v>
      </c>
      <c r="E18" s="30">
        <v>2027.4</v>
      </c>
      <c r="F18" s="8">
        <v>1876.68</v>
      </c>
      <c r="G18" s="8">
        <v>1840.59</v>
      </c>
      <c r="H18" s="8">
        <v>1804.5</v>
      </c>
      <c r="I18" s="23">
        <v>3</v>
      </c>
      <c r="J18" s="20">
        <v>6</v>
      </c>
      <c r="K18" s="6">
        <f t="shared" si="3"/>
        <v>1893.6949999999999</v>
      </c>
      <c r="L18" s="6">
        <f t="shared" si="0"/>
        <v>81.96933859681927</v>
      </c>
      <c r="M18" s="31">
        <f t="shared" si="6"/>
        <v>4.3285396326662569E-2</v>
      </c>
      <c r="N18" s="8">
        <f t="shared" si="2"/>
        <v>5681.1</v>
      </c>
    </row>
    <row r="19" spans="1:14" ht="51.75" customHeight="1" thickTop="1" thickBot="1" x14ac:dyDescent="0.3">
      <c r="A19" s="11">
        <v>11</v>
      </c>
      <c r="B19" s="28" t="s">
        <v>42</v>
      </c>
      <c r="C19" s="29">
        <v>2299.5</v>
      </c>
      <c r="D19" s="30">
        <v>2190</v>
      </c>
      <c r="E19" s="30">
        <v>2387.1</v>
      </c>
      <c r="F19" s="8">
        <v>1845.6</v>
      </c>
      <c r="G19" s="8">
        <v>1810.11</v>
      </c>
      <c r="H19" s="8">
        <v>1774.62</v>
      </c>
      <c r="I19" s="23">
        <v>4</v>
      </c>
      <c r="J19" s="20">
        <v>6</v>
      </c>
      <c r="K19" s="6">
        <f t="shared" si="3"/>
        <v>2051.1550000000002</v>
      </c>
      <c r="L19" s="6">
        <f t="shared" si="0"/>
        <v>272.26434667432903</v>
      </c>
      <c r="M19" s="7">
        <f t="shared" si="6"/>
        <v>0.1327370904072725</v>
      </c>
      <c r="N19" s="8">
        <f t="shared" si="2"/>
        <v>8204.64</v>
      </c>
    </row>
    <row r="20" spans="1:14" ht="40.5" customHeight="1" thickTop="1" thickBot="1" x14ac:dyDescent="0.3">
      <c r="A20" s="11">
        <v>12</v>
      </c>
      <c r="B20" s="28" t="s">
        <v>43</v>
      </c>
      <c r="C20" s="29"/>
      <c r="D20" s="30"/>
      <c r="E20" s="30"/>
      <c r="F20" s="8">
        <v>2007.38</v>
      </c>
      <c r="G20" s="8">
        <v>1968.77</v>
      </c>
      <c r="H20" s="8">
        <v>1930.17</v>
      </c>
      <c r="I20" s="23">
        <v>2</v>
      </c>
      <c r="J20" s="20">
        <v>3</v>
      </c>
      <c r="K20" s="6">
        <f t="shared" si="3"/>
        <v>1968.7733333333333</v>
      </c>
      <c r="L20" s="6">
        <f t="shared" si="0"/>
        <v>38.605000107930771</v>
      </c>
      <c r="M20" s="31">
        <f t="shared" si="6"/>
        <v>1.9608656544818484E-2</v>
      </c>
      <c r="N20" s="8">
        <f t="shared" si="2"/>
        <v>3937.54</v>
      </c>
    </row>
    <row r="21" spans="1:14" ht="39" customHeight="1" thickTop="1" thickBot="1" x14ac:dyDescent="0.3">
      <c r="A21" s="11">
        <v>13</v>
      </c>
      <c r="B21" s="28" t="s">
        <v>44</v>
      </c>
      <c r="C21" s="29"/>
      <c r="D21" s="30"/>
      <c r="E21" s="30"/>
      <c r="F21" s="8">
        <v>2116.92</v>
      </c>
      <c r="G21" s="8">
        <v>2076.21</v>
      </c>
      <c r="H21" s="8">
        <v>2035.5</v>
      </c>
      <c r="I21" s="23">
        <v>4</v>
      </c>
      <c r="J21" s="20">
        <v>3</v>
      </c>
      <c r="K21" s="6">
        <f t="shared" si="3"/>
        <v>2076.21</v>
      </c>
      <c r="L21" s="6">
        <f t="shared" si="0"/>
        <v>40.710000000000036</v>
      </c>
      <c r="M21" s="31">
        <f t="shared" si="6"/>
        <v>1.9607843137254919E-2</v>
      </c>
      <c r="N21" s="8">
        <f t="shared" si="2"/>
        <v>8304.84</v>
      </c>
    </row>
    <row r="22" spans="1:14" ht="40.5" customHeight="1" thickTop="1" thickBot="1" x14ac:dyDescent="0.3">
      <c r="A22" s="11">
        <v>14</v>
      </c>
      <c r="B22" s="28" t="s">
        <v>45</v>
      </c>
      <c r="C22" s="29">
        <v>1144.5</v>
      </c>
      <c r="D22" s="30">
        <v>1090</v>
      </c>
      <c r="E22" s="30">
        <v>1188.0999999999999</v>
      </c>
      <c r="F22" s="8">
        <v>2073.7600000000002</v>
      </c>
      <c r="G22" s="8">
        <v>2033.88</v>
      </c>
      <c r="H22" s="8">
        <v>1994</v>
      </c>
      <c r="I22" s="23">
        <v>4</v>
      </c>
      <c r="J22" s="20">
        <v>6</v>
      </c>
      <c r="K22" s="6">
        <f t="shared" si="3"/>
        <v>1587.3733333333337</v>
      </c>
      <c r="L22" s="6">
        <f t="shared" si="0"/>
        <v>490.75893384294665</v>
      </c>
      <c r="M22" s="7">
        <f t="shared" si="6"/>
        <v>0.30916415410129094</v>
      </c>
      <c r="N22" s="8">
        <f t="shared" si="2"/>
        <v>6349.48</v>
      </c>
    </row>
    <row r="23" spans="1:14" ht="67.5" customHeight="1" thickTop="1" thickBot="1" x14ac:dyDescent="0.3">
      <c r="A23" s="11">
        <v>15</v>
      </c>
      <c r="B23" s="28" t="s">
        <v>46</v>
      </c>
      <c r="C23" s="29">
        <v>23098.95</v>
      </c>
      <c r="D23" s="30">
        <v>21999</v>
      </c>
      <c r="E23" s="30">
        <v>23978.91</v>
      </c>
      <c r="F23" s="8">
        <v>22125.48</v>
      </c>
      <c r="G23" s="8">
        <v>21699.99</v>
      </c>
      <c r="H23" s="8">
        <v>21274.5</v>
      </c>
      <c r="I23" s="23">
        <v>2</v>
      </c>
      <c r="J23" s="20">
        <v>6</v>
      </c>
      <c r="K23" s="6">
        <f t="shared" si="3"/>
        <v>22362.805000000004</v>
      </c>
      <c r="L23" s="6">
        <f t="shared" si="0"/>
        <v>996.60559530337764</v>
      </c>
      <c r="M23" s="7">
        <f t="shared" si="6"/>
        <v>4.456532153740899E-2</v>
      </c>
      <c r="N23" s="8">
        <f t="shared" si="2"/>
        <v>44725.62</v>
      </c>
    </row>
    <row r="24" spans="1:14" ht="61.5" customHeight="1" thickTop="1" thickBot="1" x14ac:dyDescent="0.3">
      <c r="A24" s="11">
        <v>16</v>
      </c>
      <c r="B24" s="28" t="s">
        <v>47</v>
      </c>
      <c r="C24" s="29"/>
      <c r="D24" s="30"/>
      <c r="E24" s="30"/>
      <c r="F24" s="8">
        <v>7800</v>
      </c>
      <c r="G24" s="8">
        <v>7650</v>
      </c>
      <c r="H24" s="8">
        <v>7500</v>
      </c>
      <c r="I24" s="23">
        <v>3</v>
      </c>
      <c r="J24" s="20">
        <v>3</v>
      </c>
      <c r="K24" s="6">
        <f t="shared" si="3"/>
        <v>7650</v>
      </c>
      <c r="L24" s="6">
        <f t="shared" si="0"/>
        <v>150</v>
      </c>
      <c r="M24" s="31">
        <f t="shared" ref="M24:M30" si="7">L24/K24</f>
        <v>1.9607843137254902E-2</v>
      </c>
      <c r="N24" s="8">
        <f t="shared" si="2"/>
        <v>22950</v>
      </c>
    </row>
    <row r="25" spans="1:14" ht="39.75" customHeight="1" thickTop="1" thickBot="1" x14ac:dyDescent="0.3">
      <c r="A25" s="11">
        <v>17</v>
      </c>
      <c r="B25" s="28" t="s">
        <v>48</v>
      </c>
      <c r="C25" s="29">
        <v>1029</v>
      </c>
      <c r="D25" s="30">
        <v>980</v>
      </c>
      <c r="E25" s="30">
        <v>1068.2</v>
      </c>
      <c r="F25" s="8">
        <v>898.56</v>
      </c>
      <c r="G25" s="8">
        <v>881.28</v>
      </c>
      <c r="H25" s="8">
        <v>864</v>
      </c>
      <c r="I25" s="23">
        <v>2</v>
      </c>
      <c r="J25" s="20">
        <v>6</v>
      </c>
      <c r="K25" s="6">
        <f>(C25+D25+E25+F25+G25+H25)/J25</f>
        <v>953.50666666666666</v>
      </c>
      <c r="L25" s="6">
        <f t="shared" si="0"/>
        <v>84.620295122781684</v>
      </c>
      <c r="M25" s="31">
        <f t="shared" si="7"/>
        <v>8.8746411620385476E-2</v>
      </c>
      <c r="N25" s="8">
        <f t="shared" si="2"/>
        <v>1907.02</v>
      </c>
    </row>
    <row r="26" spans="1:14" ht="53.25" customHeight="1" thickTop="1" thickBot="1" x14ac:dyDescent="0.3">
      <c r="A26" s="11">
        <v>18</v>
      </c>
      <c r="B26" s="28" t="s">
        <v>49</v>
      </c>
      <c r="C26" s="29">
        <v>840</v>
      </c>
      <c r="D26" s="30">
        <v>800</v>
      </c>
      <c r="E26" s="30">
        <v>872</v>
      </c>
      <c r="F26" s="8">
        <v>661.35</v>
      </c>
      <c r="G26" s="8">
        <v>648.63</v>
      </c>
      <c r="H26" s="8">
        <v>635.91</v>
      </c>
      <c r="I26" s="23">
        <v>40</v>
      </c>
      <c r="J26" s="20">
        <v>6</v>
      </c>
      <c r="K26" s="6">
        <f t="shared" si="3"/>
        <v>742.98166666666668</v>
      </c>
      <c r="L26" s="6">
        <f t="shared" si="0"/>
        <v>106.15053978509269</v>
      </c>
      <c r="M26" s="7">
        <f t="shared" si="7"/>
        <v>0.14287100819234125</v>
      </c>
      <c r="N26" s="8">
        <f t="shared" si="2"/>
        <v>29719.200000000001</v>
      </c>
    </row>
    <row r="27" spans="1:14" ht="90.75" customHeight="1" thickTop="1" thickBot="1" x14ac:dyDescent="0.3">
      <c r="A27" s="11">
        <v>19</v>
      </c>
      <c r="B27" s="28" t="s">
        <v>50</v>
      </c>
      <c r="C27" s="29">
        <v>1155.53</v>
      </c>
      <c r="D27" s="30">
        <v>1100.5</v>
      </c>
      <c r="E27" s="30">
        <v>1199.55</v>
      </c>
      <c r="F27" s="8">
        <v>1248</v>
      </c>
      <c r="G27" s="8">
        <v>1224</v>
      </c>
      <c r="H27" s="8">
        <v>1200</v>
      </c>
      <c r="I27" s="23">
        <v>20</v>
      </c>
      <c r="J27" s="20">
        <v>6</v>
      </c>
      <c r="K27" s="6">
        <f t="shared" si="3"/>
        <v>1187.93</v>
      </c>
      <c r="L27" s="6">
        <f t="shared" si="0"/>
        <v>52.695206613125634</v>
      </c>
      <c r="M27" s="7">
        <f t="shared" si="7"/>
        <v>4.4358848259683344E-2</v>
      </c>
      <c r="N27" s="8">
        <f t="shared" si="2"/>
        <v>23758.600000000002</v>
      </c>
    </row>
    <row r="28" spans="1:14" ht="88.5" customHeight="1" thickTop="1" thickBot="1" x14ac:dyDescent="0.3">
      <c r="A28" s="11">
        <v>20</v>
      </c>
      <c r="B28" s="28" t="s">
        <v>51</v>
      </c>
      <c r="C28" s="29">
        <v>1155.53</v>
      </c>
      <c r="D28" s="30">
        <v>1100.5</v>
      </c>
      <c r="E28" s="30">
        <v>1199.55</v>
      </c>
      <c r="F28" s="8">
        <v>1497.6</v>
      </c>
      <c r="G28" s="8">
        <v>1468.8</v>
      </c>
      <c r="H28" s="8">
        <v>1440</v>
      </c>
      <c r="I28" s="23">
        <v>20</v>
      </c>
      <c r="J28" s="20">
        <v>6</v>
      </c>
      <c r="K28" s="6">
        <f t="shared" si="3"/>
        <v>1310.3300000000002</v>
      </c>
      <c r="L28" s="6">
        <f t="shared" si="0"/>
        <v>177.34766984654667</v>
      </c>
      <c r="M28" s="7">
        <f t="shared" si="7"/>
        <v>0.13534580590122081</v>
      </c>
      <c r="N28" s="8">
        <f t="shared" si="2"/>
        <v>26206.6</v>
      </c>
    </row>
    <row r="29" spans="1:14" ht="52.5" customHeight="1" thickTop="1" thickBot="1" x14ac:dyDescent="0.3">
      <c r="A29" s="11">
        <v>21</v>
      </c>
      <c r="B29" s="28" t="s">
        <v>52</v>
      </c>
      <c r="C29" s="21">
        <v>22947.75</v>
      </c>
      <c r="D29" s="22">
        <v>21855</v>
      </c>
      <c r="E29" s="22">
        <v>23821.95</v>
      </c>
      <c r="F29" s="8">
        <v>17721.599999999999</v>
      </c>
      <c r="G29" s="8">
        <v>17380.8</v>
      </c>
      <c r="H29" s="8">
        <v>17040</v>
      </c>
      <c r="I29" s="23">
        <v>2</v>
      </c>
      <c r="J29" s="20">
        <v>6</v>
      </c>
      <c r="K29" s="6">
        <f>(C29+D29+E29+F29+G29+H29)/J29</f>
        <v>20127.849999999999</v>
      </c>
      <c r="L29" s="6">
        <f t="shared" si="0"/>
        <v>3080.6622122524368</v>
      </c>
      <c r="M29" s="7">
        <f t="shared" si="7"/>
        <v>0.15305470838924362</v>
      </c>
      <c r="N29" s="8">
        <f t="shared" si="2"/>
        <v>40255.699999999997</v>
      </c>
    </row>
    <row r="30" spans="1:14" ht="18" customHeight="1" thickTop="1" thickBot="1" x14ac:dyDescent="0.3">
      <c r="A30" s="11">
        <v>22</v>
      </c>
      <c r="B30" s="28" t="s">
        <v>53</v>
      </c>
      <c r="C30" s="21">
        <v>3349.5</v>
      </c>
      <c r="D30" s="22">
        <v>3190</v>
      </c>
      <c r="E30" s="22">
        <v>3477.1</v>
      </c>
      <c r="F30" s="8">
        <v>4212</v>
      </c>
      <c r="G30" s="8">
        <v>4131</v>
      </c>
      <c r="H30" s="8">
        <v>4050</v>
      </c>
      <c r="I30" s="23">
        <v>20</v>
      </c>
      <c r="J30" s="20">
        <v>6</v>
      </c>
      <c r="K30" s="6">
        <f t="shared" si="3"/>
        <v>3734.9333333333329</v>
      </c>
      <c r="L30" s="6">
        <f t="shared" si="0"/>
        <v>446.2550018393834</v>
      </c>
      <c r="M30" s="7">
        <f t="shared" si="7"/>
        <v>0.11948138347120434</v>
      </c>
      <c r="N30" s="8">
        <f t="shared" si="2"/>
        <v>74698.599999999991</v>
      </c>
    </row>
    <row r="31" spans="1:14" ht="36.75" customHeight="1" thickTop="1" thickBot="1" x14ac:dyDescent="0.3">
      <c r="A31" s="11">
        <v>23</v>
      </c>
      <c r="B31" s="28" t="s">
        <v>54</v>
      </c>
      <c r="C31" s="21"/>
      <c r="D31" s="22"/>
      <c r="E31" s="22"/>
      <c r="F31" s="8">
        <v>15779.4</v>
      </c>
      <c r="G31" s="8">
        <v>15475.95</v>
      </c>
      <c r="H31" s="8">
        <v>15172.5</v>
      </c>
      <c r="I31" s="23">
        <v>4</v>
      </c>
      <c r="J31" s="20">
        <v>3</v>
      </c>
      <c r="K31" s="6">
        <f>(C31+D31+E31+F31+G31+H31)/J31</f>
        <v>15475.949999999999</v>
      </c>
      <c r="L31" s="6">
        <f t="shared" si="0"/>
        <v>303.44999999999982</v>
      </c>
      <c r="M31" s="7">
        <f t="shared" ref="M31" si="8">L31/K31</f>
        <v>1.9607843137254891E-2</v>
      </c>
      <c r="N31" s="8">
        <f t="shared" si="2"/>
        <v>61903.8</v>
      </c>
    </row>
    <row r="32" spans="1:14" ht="26.25" customHeight="1" x14ac:dyDescent="0.25">
      <c r="A32" s="38" t="s">
        <v>12</v>
      </c>
      <c r="B32" s="39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9"/>
      <c r="N32" s="10">
        <f>SUM(N9:N31)</f>
        <v>468745.97</v>
      </c>
    </row>
    <row r="33" spans="1:14" ht="15" customHeight="1" x14ac:dyDescent="0.25">
      <c r="A33" s="37" t="s">
        <v>22</v>
      </c>
      <c r="B33" s="37"/>
      <c r="C33" s="37"/>
      <c r="D33" s="37"/>
      <c r="E33" s="37"/>
      <c r="F33" s="37"/>
      <c r="G33" s="37"/>
      <c r="H33" s="32">
        <f>N32</f>
        <v>468745.97</v>
      </c>
      <c r="I33" s="15" t="s">
        <v>15</v>
      </c>
      <c r="J33" s="15"/>
      <c r="K33" s="15"/>
      <c r="L33" s="15"/>
      <c r="M33" s="15"/>
      <c r="N33" s="16"/>
    </row>
    <row r="34" spans="1:14" ht="54" customHeight="1" x14ac:dyDescent="0.25">
      <c r="A34" s="33" t="s">
        <v>23</v>
      </c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</row>
    <row r="35" spans="1:14" ht="23.25" customHeight="1" x14ac:dyDescent="0.25">
      <c r="A35" s="34" t="s">
        <v>16</v>
      </c>
      <c r="B35" s="34"/>
      <c r="C35" s="17"/>
      <c r="D35" s="17"/>
      <c r="E35" s="36" t="s">
        <v>18</v>
      </c>
      <c r="F35" s="36"/>
      <c r="G35" s="36"/>
      <c r="H35" s="36"/>
      <c r="I35" s="36"/>
      <c r="J35" s="17"/>
      <c r="K35" s="17"/>
      <c r="L35" s="17"/>
      <c r="M35" s="17"/>
      <c r="N35" s="17"/>
    </row>
    <row r="36" spans="1:14" x14ac:dyDescent="0.25">
      <c r="A36" s="35"/>
      <c r="B36" s="35"/>
      <c r="C36" s="35"/>
      <c r="D36" s="17"/>
      <c r="E36" s="18"/>
      <c r="F36" s="19"/>
      <c r="G36" s="18"/>
      <c r="H36" s="26"/>
      <c r="I36" s="18"/>
      <c r="J36" s="18"/>
      <c r="K36" s="18"/>
      <c r="L36" s="18"/>
      <c r="M36" s="18"/>
      <c r="N36" s="18"/>
    </row>
    <row r="37" spans="1:14" ht="12.75" customHeight="1" x14ac:dyDescent="0.25">
      <c r="A37" s="34" t="s">
        <v>17</v>
      </c>
      <c r="B37" s="34"/>
      <c r="C37" s="17"/>
      <c r="D37" s="17"/>
      <c r="E37" s="36" t="s">
        <v>19</v>
      </c>
      <c r="F37" s="36"/>
      <c r="G37" s="36"/>
      <c r="H37" s="36"/>
      <c r="I37" s="36"/>
      <c r="J37" s="17"/>
      <c r="K37" s="17"/>
      <c r="L37" s="17"/>
      <c r="M37" s="17"/>
      <c r="N37" s="17"/>
    </row>
  </sheetData>
  <mergeCells count="19">
    <mergeCell ref="A33:G33"/>
    <mergeCell ref="A32:L32"/>
    <mergeCell ref="L1:N1"/>
    <mergeCell ref="A2:N2"/>
    <mergeCell ref="A3:N3"/>
    <mergeCell ref="A4:N4"/>
    <mergeCell ref="A5:N5"/>
    <mergeCell ref="A6:A7"/>
    <mergeCell ref="B6:B7"/>
    <mergeCell ref="C6:H6"/>
    <mergeCell ref="I6:I7"/>
    <mergeCell ref="J6:J7"/>
    <mergeCell ref="K6:M6"/>
    <mergeCell ref="A34:N34"/>
    <mergeCell ref="A35:B35"/>
    <mergeCell ref="A36:C36"/>
    <mergeCell ref="A37:B37"/>
    <mergeCell ref="E35:I35"/>
    <mergeCell ref="E37:I37"/>
  </mergeCells>
  <phoneticPr fontId="0" type="noConversion"/>
  <pageMargins left="0.7" right="0.7" top="0.3125" bottom="0.1562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2026-05-15T13:54:38Z</dcterms:modified>
</cp:coreProperties>
</file>